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44.xml" ContentType="application/vnd.openxmlformats-officedocument.drawingml.chart+xml"/>
  <Override PartName="/xl/charts/chart43.xml" ContentType="application/vnd.openxmlformats-officedocument.drawingml.chart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<sst xmlns="http://schemas.openxmlformats.org/spreadsheetml/2006/main" count="14" uniqueCount="10">
  <si>
    <t xml:space="preserve">US Graduated Income Tax</t>
  </si>
  <si>
    <t xml:space="preserve">Single taxpayer, 2019 data</t>
  </si>
  <si>
    <r>
      <rPr>
        <sz val="10"/>
        <rFont val="Arial"/>
        <family val="0"/>
        <charset val="1"/>
      </rPr>
      <t xml:space="preserve">Copyright 2019 Ethan Bolker and Maura Mast, for </t>
    </r>
    <r>
      <rPr>
        <i val="true"/>
        <sz val="10"/>
        <rFont val="Arial"/>
        <family val="0"/>
        <charset val="1"/>
      </rPr>
      <t xml:space="preserve">Common Sense Mathematics</t>
    </r>
  </si>
  <si>
    <t xml:space="preserve">taxable income 
at bracket start</t>
  </si>
  <si>
    <t xml:space="preserve">marginal
tax rate</t>
  </si>
  <si>
    <t xml:space="preserve">tax at
bracket start</t>
  </si>
  <si>
    <t xml:space="preserve">effective
tax rate</t>
  </si>
  <si>
    <t xml:space="preserve">taxable income</t>
  </si>
  <si>
    <t xml:space="preserve">tax</t>
  </si>
  <si>
    <t xml:space="preserve">Calculations for effective tax graph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</si>
</sst>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%"/>
    <numFmt numFmtId="167" formatCode="\$#,##0.00"/>
    <numFmt numFmtId="168" formatCode="0.00%"/>
    <numFmt numFmtId="169" formatCode="0.00"/>
  </numFmts>
  <fonts count="1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i val="true"/>
      <sz val="10"/>
      <name val="Arial"/>
      <family val="0"/>
      <charset val="1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solidFill>
                  <a:srgbClr val="000000"/>
                </a:solidFill>
                <a:latin typeface="Arial"/>
                <a:ea typeface="Arial"/>
              </a:defRPr>
            </a:pPr>
            <a:r>
              <a:rPr b="1" sz="1200" spc="-1" strike="noStrike">
                <a:solidFill>
                  <a:srgbClr val="000000"/>
                </a:solidFill>
                <a:latin typeface="Arial"/>
                <a:ea typeface="Arial"/>
              </a:rPr>
              <a:t>Federal Income Tax - first three brackets (2019)</a:t>
            </a:r>
          </a:p>
        </c:rich>
      </c:tx>
      <c:layout>
        <c:manualLayout>
          <c:xMode val="edge"/>
          <c:yMode val="edge"/>
          <c:x val="0.0585656998974168"/>
          <c:y val="0.0403312226010716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8739158817495"/>
          <c:y val="0.161130053580127"/>
          <c:w val="0.671174111722466"/>
          <c:h val="0.679883097905504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00"/>
            </a:solidFill>
            <a:ln w="18360">
              <a:solidFill>
                <a:srgbClr val="000000"/>
              </a:solidFill>
              <a:round/>
            </a:ln>
          </c:spPr>
          <c:marker>
            <c:symbol val="diamond"/>
            <c:size val="5"/>
            <c:spPr>
              <a:solidFill>
                <a:srgbClr val="000000"/>
              </a:solidFill>
            </c:spPr>
          </c:marker>
          <c:dLbls>
            <c:numFmt formatCode="\$#,##0.00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Sheet1!$B$7:$B$10</c:f>
              <c:numCache>
                <c:formatCode>General</c:formatCode>
                <c:ptCount val="4"/>
                <c:pt idx="0">
                  <c:v>0</c:v>
                </c:pt>
                <c:pt idx="1">
                  <c:v>9700</c:v>
                </c:pt>
                <c:pt idx="2">
                  <c:v>39475</c:v>
                </c:pt>
                <c:pt idx="3">
                  <c:v>84201</c:v>
                </c:pt>
              </c:numCache>
            </c:numRef>
          </c:xVal>
          <c:yVal>
            <c:numRef>
              <c:f>Sheet1!$D$7:$D$10</c:f>
              <c:numCache>
                <c:formatCode>General</c:formatCode>
                <c:ptCount val="4"/>
                <c:pt idx="0">
                  <c:v>0</c:v>
                </c:pt>
                <c:pt idx="1">
                  <c:v>970</c:v>
                </c:pt>
                <c:pt idx="2">
                  <c:v>4543</c:v>
                </c:pt>
                <c:pt idx="3">
                  <c:v>14382.72</c:v>
                </c:pt>
              </c:numCache>
            </c:numRef>
          </c:yVal>
          <c:smooth val="0"/>
        </c:ser>
        <c:axId val="32832786"/>
        <c:axId val="78752527"/>
      </c:scatterChart>
      <c:valAx>
        <c:axId val="328327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Taxable income ($)</a:t>
                </a:r>
              </a:p>
            </c:rich>
          </c:tx>
          <c:layout>
            <c:manualLayout>
              <c:xMode val="edge"/>
              <c:yMode val="edge"/>
              <c:x val="0.338804439056234"/>
              <c:y val="0.909011203117389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78752527"/>
        <c:crossesAt val="0"/>
        <c:crossBetween val="midCat"/>
      </c:valAx>
      <c:valAx>
        <c:axId val="78752527"/>
        <c:scaling>
          <c:orientation val="minMax"/>
        </c:scaling>
        <c:delete val="0"/>
        <c:axPos val="l"/>
        <c:majorGridlines>
          <c:spPr>
            <a:ln w="324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r>
                  <a:rPr b="1" sz="1200" spc="-1" strike="noStrike">
                    <a:solidFill>
                      <a:srgbClr val="000000"/>
                    </a:solidFill>
                    <a:latin typeface="Arial"/>
                    <a:ea typeface="Arial"/>
                  </a:rPr>
                  <a:t>Tax ($)</a:t>
                </a:r>
              </a:p>
            </c:rich>
          </c:tx>
          <c:layout>
            <c:manualLayout>
              <c:xMode val="edge"/>
              <c:yMode val="edge"/>
              <c:x val="0.000839317355217756"/>
              <c:y val="0.524208475401851"/>
            </c:manualLayout>
          </c:layout>
          <c:overlay val="0"/>
          <c:spPr>
            <a:noFill/>
            <a:ln w="25560">
              <a:noFill/>
            </a:ln>
          </c:spPr>
        </c:title>
        <c:numFmt formatCode="\$#,##0.0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Arial"/>
                <a:ea typeface="Arial"/>
              </a:defRPr>
            </a:pPr>
          </a:p>
        </c:txPr>
        <c:crossAx val="32832786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3240">
      <a:solidFill>
        <a:srgbClr val="000000"/>
      </a:solidFill>
      <a:round/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200" spc="-1" strike="noStrike">
                <a:latin typeface="arial"/>
              </a:defRPr>
            </a:pPr>
            <a:r>
              <a:rPr b="1" sz="1200" spc="-1" strike="noStrike">
                <a:latin typeface="arial"/>
              </a:rPr>
              <a:t>Federal Income Tax (2019)</a:t>
            </a:r>
          </a:p>
        </c:rich>
      </c:tx>
      <c:layout>
        <c:manualLayout>
          <c:xMode val="edge"/>
          <c:yMode val="edge"/>
          <c:x val="0.298837709857942"/>
          <c:y val="0.032742026797509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6917513345962"/>
          <c:y val="0.15699221444762"/>
          <c:w val="0.69071809884622"/>
          <c:h val="0.683354686114122"/>
        </c:manualLayout>
      </c:layout>
      <c:scatterChart>
        <c:scatterStyle val="line"/>
        <c:varyColors val="0"/>
        <c:ser>
          <c:idx val="0"/>
          <c:order val="0"/>
          <c:tx>
            <c:strRef>
              <c:f>Sheet1!$I$46:$I$46</c:f>
              <c:strCache>
                <c:ptCount val="1"/>
                <c:pt idx="0">
                  <c:v>effective
tax rate</c:v>
                </c:pt>
              </c:strCache>
            </c:strRef>
          </c:tx>
          <c:spPr>
            <a:solidFill>
              <a:srgbClr val="000000"/>
            </a:solidFill>
            <a:ln w="1836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numFmt formatCode="0%" sourceLinked="1"/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xVal>
            <c:numRef>
              <c:f>Sheet1!$G$47:$G$102</c:f>
              <c:numCache>
                <c:formatCode>General</c:formatCode>
                <c:ptCount val="56"/>
                <c:pt idx="0">
                  <c:v>1</c:v>
                </c:pt>
                <c:pt idx="1">
                  <c:v>9700</c:v>
                </c:pt>
                <c:pt idx="2">
                  <c:v>12700</c:v>
                </c:pt>
                <c:pt idx="3">
                  <c:v>15700</c:v>
                </c:pt>
                <c:pt idx="4">
                  <c:v>18700</c:v>
                </c:pt>
                <c:pt idx="5">
                  <c:v>21700</c:v>
                </c:pt>
                <c:pt idx="6">
                  <c:v>24700</c:v>
                </c:pt>
                <c:pt idx="7">
                  <c:v>27700</c:v>
                </c:pt>
                <c:pt idx="8">
                  <c:v>30700</c:v>
                </c:pt>
                <c:pt idx="9">
                  <c:v>33700</c:v>
                </c:pt>
                <c:pt idx="10">
                  <c:v>36700</c:v>
                </c:pt>
                <c:pt idx="11">
                  <c:v>39475</c:v>
                </c:pt>
                <c:pt idx="12">
                  <c:v>47475</c:v>
                </c:pt>
                <c:pt idx="13">
                  <c:v>55475</c:v>
                </c:pt>
                <c:pt idx="14">
                  <c:v>63475</c:v>
                </c:pt>
                <c:pt idx="15">
                  <c:v>71475</c:v>
                </c:pt>
                <c:pt idx="16">
                  <c:v>79475</c:v>
                </c:pt>
                <c:pt idx="17">
                  <c:v>84201</c:v>
                </c:pt>
                <c:pt idx="18">
                  <c:v>99201</c:v>
                </c:pt>
                <c:pt idx="19">
                  <c:v>114201</c:v>
                </c:pt>
                <c:pt idx="20">
                  <c:v>129201</c:v>
                </c:pt>
                <c:pt idx="21">
                  <c:v>144201</c:v>
                </c:pt>
                <c:pt idx="22">
                  <c:v>160725</c:v>
                </c:pt>
                <c:pt idx="23">
                  <c:v>175725</c:v>
                </c:pt>
                <c:pt idx="24">
                  <c:v>190725</c:v>
                </c:pt>
                <c:pt idx="25">
                  <c:v>205725</c:v>
                </c:pt>
                <c:pt idx="26">
                  <c:v>305725</c:v>
                </c:pt>
                <c:pt idx="27">
                  <c:v>405725</c:v>
                </c:pt>
                <c:pt idx="28">
                  <c:v>505725</c:v>
                </c:pt>
                <c:pt idx="29">
                  <c:v>507725</c:v>
                </c:pt>
                <c:pt idx="30">
                  <c:v>510725</c:v>
                </c:pt>
                <c:pt idx="31">
                  <c:v>513725</c:v>
                </c:pt>
                <c:pt idx="32">
                  <c:v>516725</c:v>
                </c:pt>
                <c:pt idx="33">
                  <c:v>519725</c:v>
                </c:pt>
                <c:pt idx="34">
                  <c:v>522725</c:v>
                </c:pt>
                <c:pt idx="35">
                  <c:v>525725</c:v>
                </c:pt>
                <c:pt idx="36">
                  <c:v>528725</c:v>
                </c:pt>
                <c:pt idx="37">
                  <c:v>531725</c:v>
                </c:pt>
                <c:pt idx="38">
                  <c:v>534725</c:v>
                </c:pt>
                <c:pt idx="39">
                  <c:v>537725</c:v>
                </c:pt>
                <c:pt idx="40">
                  <c:v>557725</c:v>
                </c:pt>
                <c:pt idx="41">
                  <c:v>577725</c:v>
                </c:pt>
                <c:pt idx="42">
                  <c:v>597725</c:v>
                </c:pt>
                <c:pt idx="43">
                  <c:v>617725</c:v>
                </c:pt>
                <c:pt idx="44">
                  <c:v>637725</c:v>
                </c:pt>
                <c:pt idx="45">
                  <c:v>657725</c:v>
                </c:pt>
                <c:pt idx="46">
                  <c:v>677725</c:v>
                </c:pt>
                <c:pt idx="47">
                  <c:v>697725</c:v>
                </c:pt>
                <c:pt idx="48">
                  <c:v>717725</c:v>
                </c:pt>
                <c:pt idx="49">
                  <c:v>737725</c:v>
                </c:pt>
                <c:pt idx="50">
                  <c:v>937725</c:v>
                </c:pt>
                <c:pt idx="51">
                  <c:v>1137725</c:v>
                </c:pt>
                <c:pt idx="52">
                  <c:v>1337725</c:v>
                </c:pt>
                <c:pt idx="53">
                  <c:v>1537725</c:v>
                </c:pt>
                <c:pt idx="54">
                  <c:v>1737725</c:v>
                </c:pt>
                <c:pt idx="55">
                  <c:v>1937725</c:v>
                </c:pt>
              </c:numCache>
            </c:numRef>
          </c:xVal>
          <c:yVal>
            <c:numRef>
              <c:f>Sheet1!$I$47:$I$102</c:f>
              <c:numCache>
                <c:formatCode>General</c:formatCode>
                <c:ptCount val="56"/>
                <c:pt idx="0">
                  <c:v>0.1</c:v>
                </c:pt>
                <c:pt idx="1">
                  <c:v>0.1</c:v>
                </c:pt>
                <c:pt idx="2">
                  <c:v>0.104724409448819</c:v>
                </c:pt>
                <c:pt idx="3">
                  <c:v>0.107643312101911</c:v>
                </c:pt>
                <c:pt idx="4">
                  <c:v>0.109625668449198</c:v>
                </c:pt>
                <c:pt idx="5">
                  <c:v>0.111059907834101</c:v>
                </c:pt>
                <c:pt idx="6">
                  <c:v>0.112145748987854</c:v>
                </c:pt>
                <c:pt idx="7">
                  <c:v>0.112996389891697</c:v>
                </c:pt>
                <c:pt idx="8">
                  <c:v>0.113680781758958</c:v>
                </c:pt>
                <c:pt idx="9">
                  <c:v>0.114243323442137</c:v>
                </c:pt>
                <c:pt idx="10">
                  <c:v>0.114713896457766</c:v>
                </c:pt>
                <c:pt idx="11">
                  <c:v>0.115085497150095</c:v>
                </c:pt>
                <c:pt idx="12">
                  <c:v>0.132764612954186</c:v>
                </c:pt>
                <c:pt idx="13">
                  <c:v>0.145344749887337</c:v>
                </c:pt>
                <c:pt idx="14">
                  <c:v>0.154753840094525</c:v>
                </c:pt>
                <c:pt idx="15">
                  <c:v>0.16205666316894</c:v>
                </c:pt>
                <c:pt idx="16">
                  <c:v>0.167889273356401</c:v>
                </c:pt>
                <c:pt idx="17">
                  <c:v>0.170814123347704</c:v>
                </c:pt>
                <c:pt idx="18">
                  <c:v>0.18127559197992</c:v>
                </c:pt>
                <c:pt idx="19">
                  <c:v>0.18898888801324</c:v>
                </c:pt>
                <c:pt idx="20">
                  <c:v>0.19491118489795</c:v>
                </c:pt>
                <c:pt idx="21">
                  <c:v>0.19960138972684</c:v>
                </c:pt>
                <c:pt idx="22">
                  <c:v>0.20375473635091</c:v>
                </c:pt>
                <c:pt idx="23">
                  <c:v>0.213677507469057</c:v>
                </c:pt>
                <c:pt idx="24">
                  <c:v>0.222039480928038</c:v>
                </c:pt>
                <c:pt idx="25">
                  <c:v>0.229419030258841</c:v>
                </c:pt>
                <c:pt idx="26">
                  <c:v>0.268860021260937</c:v>
                </c:pt>
                <c:pt idx="27">
                  <c:v>0.288858783658882</c:v>
                </c:pt>
                <c:pt idx="28">
                  <c:v>0.300948598546641</c:v>
                </c:pt>
                <c:pt idx="29">
                  <c:v>0.301141818898026</c:v>
                </c:pt>
                <c:pt idx="30">
                  <c:v>0.301428811982965</c:v>
                </c:pt>
                <c:pt idx="31">
                  <c:v>0.301712453160738</c:v>
                </c:pt>
                <c:pt idx="32">
                  <c:v>0.301992800812811</c:v>
                </c:pt>
                <c:pt idx="33">
                  <c:v>0.302286266775699</c:v>
                </c:pt>
                <c:pt idx="34">
                  <c:v>0.30267488641255</c:v>
                </c:pt>
                <c:pt idx="35">
                  <c:v>0.303059070806981</c:v>
                </c:pt>
                <c:pt idx="36">
                  <c:v>0.30343889545605</c:v>
                </c:pt>
                <c:pt idx="37">
                  <c:v>0.303814434152993</c:v>
                </c:pt>
                <c:pt idx="38">
                  <c:v>0.304185759035018</c:v>
                </c:pt>
                <c:pt idx="39">
                  <c:v>0.304552940629504</c:v>
                </c:pt>
                <c:pt idx="40">
                  <c:v>0.30689987000762</c:v>
                </c:pt>
                <c:pt idx="41">
                  <c:v>0.309084304816305</c:v>
                </c:pt>
                <c:pt idx="42">
                  <c:v>0.31112255635953</c:v>
                </c:pt>
                <c:pt idx="43">
                  <c:v>0.313028823505605</c:v>
                </c:pt>
                <c:pt idx="44">
                  <c:v>0.31481552393273</c:v>
                </c:pt>
                <c:pt idx="45">
                  <c:v>0.316493564939754</c:v>
                </c:pt>
                <c:pt idx="46">
                  <c:v>0.318072566306393</c:v>
                </c:pt>
                <c:pt idx="47">
                  <c:v>0.31956104482425</c:v>
                </c:pt>
                <c:pt idx="48">
                  <c:v>0.320966567975199</c:v>
                </c:pt>
                <c:pt idx="49">
                  <c:v>0.322295882612084</c:v>
                </c:pt>
                <c:pt idx="50">
                  <c:v>0.33247031912341</c:v>
                </c:pt>
                <c:pt idx="51">
                  <c:v>0.339067639368037</c:v>
                </c:pt>
                <c:pt idx="52">
                  <c:v>0.343692261114953</c:v>
                </c:pt>
                <c:pt idx="53">
                  <c:v>0.347113905282154</c:v>
                </c:pt>
                <c:pt idx="54">
                  <c:v>0.34974793479981</c:v>
                </c:pt>
                <c:pt idx="55">
                  <c:v>0.351838227818705</c:v>
                </c:pt>
              </c:numCache>
            </c:numRef>
          </c:yVal>
          <c:smooth val="0"/>
        </c:ser>
        <c:axId val="445180"/>
        <c:axId val="33882597"/>
      </c:scatterChart>
      <c:valAx>
        <c:axId val="445180"/>
        <c:scaling>
          <c:orientation val="minMax"/>
          <c:max val="2000000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Taxable income ($)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3882597"/>
        <c:crossesAt val="0"/>
        <c:crossBetween val="midCat"/>
      </c:valAx>
      <c:valAx>
        <c:axId val="33882597"/>
        <c:scaling>
          <c:orientation val="minMax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1" sz="1200" spc="-1" strike="noStrike">
                    <a:latin typeface="arial"/>
                  </a:defRPr>
                </a:pPr>
                <a:r>
                  <a:rPr b="1" sz="1200" spc="-1" strike="noStrike">
                    <a:latin typeface="arial"/>
                  </a:rPr>
                  <a:t>Effective tax rate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45180"/>
        <c:crossesAt val="0"/>
        <c:crossBetween val="midCat"/>
      </c:valAx>
      <c:spPr>
        <a:noFill/>
        <a:ln>
          <a:solidFill>
            <a:srgbClr val="000000"/>
          </a:solidFill>
        </a:ln>
      </c:spPr>
    </c:plotArea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43.xml"/><Relationship Id="rId2" Type="http://schemas.openxmlformats.org/officeDocument/2006/relationships/chart" Target="../charts/chart4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79200</xdr:colOff>
      <xdr:row>19</xdr:row>
      <xdr:rowOff>82080</xdr:rowOff>
    </xdr:from>
    <xdr:to>
      <xdr:col>4</xdr:col>
      <xdr:colOff>374400</xdr:colOff>
      <xdr:row>42</xdr:row>
      <xdr:rowOff>37800</xdr:rowOff>
    </xdr:to>
    <xdr:graphicFrame>
      <xdr:nvGraphicFramePr>
        <xdr:cNvPr id="0" name="Chart 3"/>
        <xdr:cNvGraphicFramePr/>
      </xdr:nvGraphicFramePr>
      <xdr:xfrm>
        <a:off x="79200" y="3312720"/>
        <a:ext cx="3859920" cy="369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419040</xdr:colOff>
      <xdr:row>19</xdr:row>
      <xdr:rowOff>117360</xdr:rowOff>
    </xdr:from>
    <xdr:to>
      <xdr:col>10</xdr:col>
      <xdr:colOff>594000</xdr:colOff>
      <xdr:row>43</xdr:row>
      <xdr:rowOff>30600</xdr:rowOff>
    </xdr:to>
    <xdr:graphicFrame>
      <xdr:nvGraphicFramePr>
        <xdr:cNvPr id="1" name=""/>
        <xdr:cNvGraphicFramePr/>
      </xdr:nvGraphicFramePr>
      <xdr:xfrm>
        <a:off x="3983760" y="3348000"/>
        <a:ext cx="4181040" cy="3814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RowHeight="12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4.15"/>
    <col collapsed="false" customWidth="true" hidden="false" outlineLevel="0" max="3" min="3" style="0" width="15.42"/>
    <col collapsed="false" customWidth="true" hidden="false" outlineLevel="0" max="4" min="4" style="0" width="12.29"/>
    <col collapsed="false" customWidth="true" hidden="false" outlineLevel="0" max="6" min="5" style="0" width="8.67"/>
    <col collapsed="false" customWidth="true" hidden="false" outlineLevel="0" max="7" min="7" style="0" width="10.12"/>
    <col collapsed="false" customWidth="true" hidden="false" outlineLevel="0" max="8" min="8" style="0" width="11.99"/>
    <col collapsed="false" customWidth="true" hidden="false" outlineLevel="0" max="1025" min="9" style="0" width="8.67"/>
  </cols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0" t="s">
        <v>2</v>
      </c>
    </row>
    <row r="6" customFormat="false" ht="24" hidden="false" customHeight="false" outlineLevel="0" collapsed="false">
      <c r="B6" s="2" t="s">
        <v>3</v>
      </c>
      <c r="C6" s="3" t="s">
        <v>4</v>
      </c>
      <c r="D6" s="3" t="s">
        <v>5</v>
      </c>
      <c r="E6" s="3" t="s">
        <v>6</v>
      </c>
      <c r="F6" s="4"/>
      <c r="G6" s="2" t="s">
        <v>7</v>
      </c>
      <c r="H6" s="3" t="s">
        <v>8</v>
      </c>
      <c r="I6" s="3" t="s">
        <v>6</v>
      </c>
    </row>
    <row r="7" customFormat="false" ht="12.8" hidden="false" customHeight="false" outlineLevel="0" collapsed="false">
      <c r="B7" s="5" t="n">
        <v>0</v>
      </c>
      <c r="C7" s="6" t="n">
        <v>0.1</v>
      </c>
      <c r="D7" s="7" t="n">
        <v>0</v>
      </c>
      <c r="G7" s="5" t="n">
        <v>80000</v>
      </c>
      <c r="H7" s="8" t="n">
        <f aca="false">IF(G7&lt;$B$8,$C$7*G7, IF(G7&lt;$B$9,  $D$8+$C$8*(G7-$B$8), IF(G7&lt;$B$10, $D$9+$C$9*(G7-$B$9), IF(G7&lt;$B$11, $D$10+$C$10*(G7-$B$10), IF(G7&lt;$B$12, $D$11+$C$11*(G7-$B$11), IF(G7&lt;$B$13, $D$12+$C$12*(G7-$B$12),       $D$13+$C$13*(G7-$B$13)))))))</f>
        <v>13458.5</v>
      </c>
      <c r="I7" s="9" t="n">
        <f aca="false">H7/G7</f>
        <v>0.16823125</v>
      </c>
    </row>
    <row r="8" customFormat="false" ht="12.8" hidden="false" customHeight="false" outlineLevel="0" collapsed="false">
      <c r="B8" s="5" t="n">
        <v>9700</v>
      </c>
      <c r="C8" s="6" t="n">
        <v>0.12</v>
      </c>
      <c r="D8" s="7" t="n">
        <f aca="false">D7 +  C7 *(B8-B7)</f>
        <v>970</v>
      </c>
      <c r="E8" s="9" t="n">
        <f aca="false">D8/B8</f>
        <v>0.1</v>
      </c>
      <c r="K8" s="0" t="n">
        <v>9526</v>
      </c>
      <c r="L8" s="0" t="n">
        <f aca="false">B8/K8</f>
        <v>1.01826579886626</v>
      </c>
    </row>
    <row r="9" customFormat="false" ht="12.8" hidden="false" customHeight="false" outlineLevel="0" collapsed="false">
      <c r="B9" s="5" t="n">
        <v>39475</v>
      </c>
      <c r="C9" s="6" t="n">
        <v>0.22</v>
      </c>
      <c r="D9" s="7" t="n">
        <f aca="false">D8 +  C8 *(B9-B8)</f>
        <v>4543</v>
      </c>
      <c r="E9" s="9" t="n">
        <f aca="false">D9/B9</f>
        <v>0.115085497150095</v>
      </c>
      <c r="K9" s="0" t="n">
        <v>38700</v>
      </c>
      <c r="L9" s="0" t="n">
        <f aca="false">B9/K9</f>
        <v>1.02002583979328</v>
      </c>
    </row>
    <row r="10" customFormat="false" ht="12.8" hidden="false" customHeight="false" outlineLevel="0" collapsed="false">
      <c r="B10" s="5" t="n">
        <v>84201</v>
      </c>
      <c r="C10" s="6" t="n">
        <v>0.24</v>
      </c>
      <c r="D10" s="7" t="n">
        <f aca="false">D9 +  C9 *(B10-B9)</f>
        <v>14382.72</v>
      </c>
      <c r="E10" s="9" t="n">
        <f aca="false">D10/B10</f>
        <v>0.170814123347704</v>
      </c>
      <c r="K10" s="0" t="n">
        <v>82500</v>
      </c>
      <c r="L10" s="0" t="n">
        <f aca="false">B10/K10</f>
        <v>1.02061818181818</v>
      </c>
    </row>
    <row r="11" customFormat="false" ht="12.8" hidden="false" customHeight="false" outlineLevel="0" collapsed="false">
      <c r="B11" s="5" t="n">
        <v>160725</v>
      </c>
      <c r="C11" s="6" t="n">
        <v>0.32</v>
      </c>
      <c r="D11" s="7" t="n">
        <f aca="false">D10 +  C10 *(B11-B10)</f>
        <v>32748.48</v>
      </c>
      <c r="E11" s="9" t="n">
        <f aca="false">D11/B11</f>
        <v>0.20375473635091</v>
      </c>
      <c r="K11" s="0" t="n">
        <v>157600</v>
      </c>
      <c r="L11" s="0" t="n">
        <f aca="false">B11/K11</f>
        <v>1.01982868020305</v>
      </c>
    </row>
    <row r="12" customFormat="false" ht="12.8" hidden="false" customHeight="false" outlineLevel="0" collapsed="false">
      <c r="B12" s="5" t="n">
        <v>204100</v>
      </c>
      <c r="C12" s="6" t="n">
        <v>0.35</v>
      </c>
      <c r="D12" s="7" t="n">
        <f aca="false">D11 +  C11 *(B12-B11)</f>
        <v>46628.48</v>
      </c>
      <c r="E12" s="9" t="n">
        <f aca="false">D12/B12</f>
        <v>0.228458990690838</v>
      </c>
      <c r="K12" s="0" t="n">
        <v>200000</v>
      </c>
      <c r="L12" s="0" t="n">
        <f aca="false">B12/K12</f>
        <v>1.0205</v>
      </c>
    </row>
    <row r="13" customFormat="false" ht="12.8" hidden="false" customHeight="false" outlineLevel="0" collapsed="false">
      <c r="B13" s="5" t="n">
        <v>519300</v>
      </c>
      <c r="C13" s="6" t="n">
        <v>0.37</v>
      </c>
      <c r="D13" s="7" t="n">
        <f aca="false">D12 +  C12 *(B13-B12)</f>
        <v>156948.48</v>
      </c>
      <c r="E13" s="9" t="n">
        <f aca="false">D13/B13</f>
        <v>0.302230849220104</v>
      </c>
      <c r="K13" s="0" t="n">
        <v>500000</v>
      </c>
      <c r="L13" s="0" t="n">
        <f aca="false">B13/K13</f>
        <v>1.0386</v>
      </c>
    </row>
    <row r="14" customFormat="false" ht="12.8" hidden="false" customHeight="false" outlineLevel="0" collapsed="false">
      <c r="B14" s="5"/>
      <c r="C14" s="6"/>
      <c r="D14" s="7"/>
      <c r="E14" s="9"/>
    </row>
    <row r="15" customFormat="false" ht="12.8" hidden="false" customHeight="false" outlineLevel="0" collapsed="false">
      <c r="B15" s="5"/>
      <c r="C15" s="6"/>
      <c r="D15" s="7"/>
      <c r="E15" s="9"/>
    </row>
    <row r="16" customFormat="false" ht="12.8" hidden="false" customHeight="false" outlineLevel="0" collapsed="false">
      <c r="B16" s="5"/>
      <c r="C16" s="6"/>
      <c r="D16" s="7"/>
      <c r="E16" s="9"/>
    </row>
    <row r="17" customFormat="false" ht="12.8" hidden="false" customHeight="false" outlineLevel="0" collapsed="false">
      <c r="B17" s="5"/>
      <c r="C17" s="6"/>
      <c r="D17" s="7"/>
      <c r="E17" s="9"/>
    </row>
    <row r="18" customFormat="false" ht="12.8" hidden="false" customHeight="false" outlineLevel="0" collapsed="false">
      <c r="B18" s="5"/>
      <c r="C18" s="6"/>
      <c r="D18" s="7"/>
      <c r="E18" s="9"/>
    </row>
    <row r="19" customFormat="false" ht="12.8" hidden="false" customHeight="false" outlineLevel="0" collapsed="false">
      <c r="C19" s="6"/>
      <c r="D19" s="10"/>
      <c r="E19" s="9"/>
    </row>
    <row r="20" customFormat="false" ht="12.8" hidden="false" customHeight="false" outlineLevel="0" collapsed="false">
      <c r="C20" s="6"/>
      <c r="D20" s="10"/>
      <c r="E20" s="9"/>
    </row>
    <row r="21" customFormat="false" ht="12.8" hidden="false" customHeight="false" outlineLevel="0" collapsed="false">
      <c r="C21" s="10"/>
    </row>
    <row r="45" customFormat="false" ht="12.8" hidden="false" customHeight="false" outlineLevel="0" collapsed="false">
      <c r="G45" s="0" t="s">
        <v>9</v>
      </c>
    </row>
    <row r="46" customFormat="false" ht="23.85" hidden="false" customHeight="false" outlineLevel="0" collapsed="false">
      <c r="G46" s="2" t="s">
        <v>7</v>
      </c>
      <c r="H46" s="3" t="s">
        <v>8</v>
      </c>
      <c r="I46" s="3" t="s">
        <v>6</v>
      </c>
    </row>
    <row r="47" customFormat="false" ht="12.8" hidden="false" customHeight="false" outlineLevel="0" collapsed="false">
      <c r="B47" s="0" t="n">
        <v>4</v>
      </c>
      <c r="G47" s="5" t="n">
        <v>1</v>
      </c>
      <c r="H47" s="8" t="n">
        <f aca="false">IF(G47&lt;$B$8,$C$7*G47, IF(G47&lt;$B$9,  $D$8+$C$8*(G47-$B$8), IF(G47&lt;$B$10, $D$9+$C$9*(G47-$B$9), IF(G47&lt;$B$11, $D$10+$C$10*(G47-$B$10), IF(G47&lt;$B$12, $D$11+$C$11*(G47-$B$11), IF(G47&lt;$B$13, $D$12+$C$12*(G47-$B$12),       $D$13+$C$13*(G47-$B$13)))))))</f>
        <v>0.1</v>
      </c>
      <c r="I47" s="9" t="n">
        <f aca="false">H47/G47</f>
        <v>0.1</v>
      </c>
    </row>
    <row r="48" customFormat="false" ht="12.8" hidden="false" customHeight="false" outlineLevel="0" collapsed="false">
      <c r="G48" s="5" t="n">
        <v>9700</v>
      </c>
      <c r="H48" s="8" t="n">
        <f aca="false">IF(G48&lt;$B$8,$C$7*G48, IF(G48&lt;$B$9,  $D$8+$C$8*(G48-$B$8), IF(G48&lt;$B$10, $D$9+$C$9*(G48-$B$9), IF(G48&lt;$B$11, $D$10+$C$10*(G48-$B$10), IF(G48&lt;$B$12, $D$11+$C$11*(G48-$B$11), IF(G48&lt;$B$13, $D$12+$C$12*(G48-$B$12),       $D$13+$C$13*(G48-$B$13)))))))</f>
        <v>970</v>
      </c>
      <c r="I48" s="9" t="n">
        <f aca="false">H48/G48</f>
        <v>0.1</v>
      </c>
    </row>
    <row r="49" customFormat="false" ht="12.8" hidden="false" customHeight="false" outlineLevel="0" collapsed="false">
      <c r="G49" s="5" t="n">
        <f aca="false">G48+3000</f>
        <v>12700</v>
      </c>
      <c r="H49" s="8" t="n">
        <f aca="false">IF(G49&lt;$B$8,$C$7*G49, IF(G49&lt;$B$9,  $D$8+$C$8*(G49-$B$8), IF(G49&lt;$B$10, $D$9+$C$9*(G49-$B$9), IF(G49&lt;$B$11, $D$10+$C$10*(G49-$B$10), IF(G49&lt;$B$12, $D$11+$C$11*(G49-$B$11), IF(G49&lt;$B$13, $D$12+$C$12*(G49-$B$12),       $D$13+$C$13*(G49-$B$13)))))))</f>
        <v>1330</v>
      </c>
      <c r="I49" s="9" t="n">
        <f aca="false">H49/G49</f>
        <v>0.104724409448819</v>
      </c>
    </row>
    <row r="50" customFormat="false" ht="12.8" hidden="false" customHeight="false" outlineLevel="0" collapsed="false">
      <c r="G50" s="5" t="n">
        <f aca="false">G49+3000</f>
        <v>15700</v>
      </c>
      <c r="H50" s="8" t="n">
        <f aca="false">IF(G50&lt;$B$8,$C$7*G50, IF(G50&lt;$B$9,  $D$8+$C$8*(G50-$B$8), IF(G50&lt;$B$10, $D$9+$C$9*(G50-$B$9), IF(G50&lt;$B$11, $D$10+$C$10*(G50-$B$10), IF(G50&lt;$B$12, $D$11+$C$11*(G50-$B$11), IF(G50&lt;$B$13, $D$12+$C$12*(G50-$B$12),       $D$13+$C$13*(G50-$B$13)))))))</f>
        <v>1690</v>
      </c>
      <c r="I50" s="9" t="n">
        <f aca="false">H50/G50</f>
        <v>0.107643312101911</v>
      </c>
    </row>
    <row r="51" customFormat="false" ht="12.8" hidden="false" customHeight="false" outlineLevel="0" collapsed="false">
      <c r="G51" s="5" t="n">
        <f aca="false">G50+3000</f>
        <v>18700</v>
      </c>
      <c r="H51" s="8" t="n">
        <f aca="false">IF(G51&lt;$B$8,$C$7*G51, IF(G51&lt;$B$9,  $D$8+$C$8*(G51-$B$8), IF(G51&lt;$B$10, $D$9+$C$9*(G51-$B$9), IF(G51&lt;$B$11, $D$10+$C$10*(G51-$B$10), IF(G51&lt;$B$12, $D$11+$C$11*(G51-$B$11), IF(G51&lt;$B$13, $D$12+$C$12*(G51-$B$12),       $D$13+$C$13*(G51-$B$13)))))))</f>
        <v>2050</v>
      </c>
      <c r="I51" s="9" t="n">
        <f aca="false">H51/G51</f>
        <v>0.109625668449198</v>
      </c>
    </row>
    <row r="52" customFormat="false" ht="12.8" hidden="false" customHeight="false" outlineLevel="0" collapsed="false">
      <c r="B52" s="2"/>
      <c r="C52" s="3"/>
      <c r="D52" s="3"/>
      <c r="G52" s="5" t="n">
        <f aca="false">G51+3000</f>
        <v>21700</v>
      </c>
      <c r="H52" s="8" t="n">
        <f aca="false">IF(G52&lt;$B$8,$C$7*G52, IF(G52&lt;$B$9,  $D$8+$C$8*(G52-$B$8), IF(G52&lt;$B$10, $D$9+$C$9*(G52-$B$9), IF(G52&lt;$B$11, $D$10+$C$10*(G52-$B$10), IF(G52&lt;$B$12, $D$11+$C$11*(G52-$B$11), IF(G52&lt;$B$13, $D$12+$C$12*(G52-$B$12),       $D$13+$C$13*(G52-$B$13)))))))</f>
        <v>2410</v>
      </c>
      <c r="I52" s="9" t="n">
        <f aca="false">H52/G52</f>
        <v>0.111059907834101</v>
      </c>
    </row>
    <row r="53" customFormat="false" ht="12.8" hidden="false" customHeight="false" outlineLevel="0" collapsed="false">
      <c r="B53" s="5"/>
      <c r="C53" s="7"/>
      <c r="D53" s="9"/>
      <c r="G53" s="5" t="n">
        <f aca="false">G52+3000</f>
        <v>24700</v>
      </c>
      <c r="H53" s="8" t="n">
        <f aca="false">IF(G53&lt;$B$8,$C$7*G53, IF(G53&lt;$B$9,  $D$8+$C$8*(G53-$B$8), IF(G53&lt;$B$10, $D$9+$C$9*(G53-$B$9), IF(G53&lt;$B$11, $D$10+$C$10*(G53-$B$10), IF(G53&lt;$B$12, $D$11+$C$11*(G53-$B$11), IF(G53&lt;$B$13, $D$12+$C$12*(G53-$B$12),       $D$13+$C$13*(G53-$B$13)))))))</f>
        <v>2770</v>
      </c>
      <c r="I53" s="9" t="n">
        <f aca="false">H53/G53</f>
        <v>0.112145748987854</v>
      </c>
    </row>
    <row r="54" customFormat="false" ht="12.8" hidden="false" customHeight="false" outlineLevel="0" collapsed="false">
      <c r="B54" s="5"/>
      <c r="C54" s="7"/>
      <c r="D54" s="9"/>
      <c r="G54" s="5" t="n">
        <f aca="false">G53+3000</f>
        <v>27700</v>
      </c>
      <c r="H54" s="8" t="n">
        <f aca="false">IF(G54&lt;$B$8,$C$7*G54, IF(G54&lt;$B$9,  $D$8+$C$8*(G54-$B$8), IF(G54&lt;$B$10, $D$9+$C$9*(G54-$B$9), IF(G54&lt;$B$11, $D$10+$C$10*(G54-$B$10), IF(G54&lt;$B$12, $D$11+$C$11*(G54-$B$11), IF(G54&lt;$B$13, $D$12+$C$12*(G54-$B$12),       $D$13+$C$13*(G54-$B$13)))))))</f>
        <v>3130</v>
      </c>
      <c r="I54" s="9" t="n">
        <f aca="false">H54/G54</f>
        <v>0.112996389891697</v>
      </c>
    </row>
    <row r="55" customFormat="false" ht="12.8" hidden="false" customHeight="false" outlineLevel="0" collapsed="false">
      <c r="B55" s="5"/>
      <c r="C55" s="7"/>
      <c r="D55" s="9"/>
      <c r="G55" s="5" t="n">
        <f aca="false">G54+3000</f>
        <v>30700</v>
      </c>
      <c r="H55" s="8" t="n">
        <f aca="false">IF(G55&lt;$B$8,$C$7*G55, IF(G55&lt;$B$9,  $D$8+$C$8*(G55-$B$8), IF(G55&lt;$B$10, $D$9+$C$9*(G55-$B$9), IF(G55&lt;$B$11, $D$10+$C$10*(G55-$B$10), IF(G55&lt;$B$12, $D$11+$C$11*(G55-$B$11), IF(G55&lt;$B$13, $D$12+$C$12*(G55-$B$12),       $D$13+$C$13*(G55-$B$13)))))))</f>
        <v>3490</v>
      </c>
      <c r="I55" s="9" t="n">
        <f aca="false">H55/G55</f>
        <v>0.113680781758958</v>
      </c>
    </row>
    <row r="56" customFormat="false" ht="12.8" hidden="false" customHeight="false" outlineLevel="0" collapsed="false">
      <c r="B56" s="5"/>
      <c r="C56" s="7"/>
      <c r="D56" s="9"/>
      <c r="G56" s="5" t="n">
        <f aca="false">G55+3000</f>
        <v>33700</v>
      </c>
      <c r="H56" s="8" t="n">
        <f aca="false">IF(G56&lt;$B$8,$C$7*G56, IF(G56&lt;$B$9,  $D$8+$C$8*(G56-$B$8), IF(G56&lt;$B$10, $D$9+$C$9*(G56-$B$9), IF(G56&lt;$B$11, $D$10+$C$10*(G56-$B$10), IF(G56&lt;$B$12, $D$11+$C$11*(G56-$B$11), IF(G56&lt;$B$13, $D$12+$C$12*(G56-$B$12),       $D$13+$C$13*(G56-$B$13)))))))</f>
        <v>3850</v>
      </c>
      <c r="I56" s="9" t="n">
        <f aca="false">H56/G56</f>
        <v>0.114243323442137</v>
      </c>
    </row>
    <row r="57" customFormat="false" ht="12.8" hidden="false" customHeight="false" outlineLevel="0" collapsed="false">
      <c r="B57" s="5"/>
      <c r="C57" s="7"/>
      <c r="D57" s="9"/>
      <c r="G57" s="5" t="n">
        <f aca="false">G56+3000</f>
        <v>36700</v>
      </c>
      <c r="H57" s="8" t="n">
        <f aca="false">IF(G57&lt;$B$8,$C$7*G57, IF(G57&lt;$B$9,  $D$8+$C$8*(G57-$B$8), IF(G57&lt;$B$10, $D$9+$C$9*(G57-$B$9), IF(G57&lt;$B$11, $D$10+$C$10*(G57-$B$10), IF(G57&lt;$B$12, $D$11+$C$11*(G57-$B$11), IF(G57&lt;$B$13, $D$12+$C$12*(G57-$B$12),       $D$13+$C$13*(G57-$B$13)))))))</f>
        <v>4210</v>
      </c>
      <c r="I57" s="9" t="n">
        <f aca="false">H57/G57</f>
        <v>0.114713896457766</v>
      </c>
    </row>
    <row r="58" customFormat="false" ht="12.8" hidden="false" customHeight="false" outlineLevel="0" collapsed="false">
      <c r="B58" s="5"/>
      <c r="C58" s="7"/>
      <c r="D58" s="9"/>
      <c r="G58" s="5" t="n">
        <v>39475</v>
      </c>
      <c r="H58" s="8" t="n">
        <f aca="false">IF(G58&lt;$B$8,$C$7*G58, IF(G58&lt;$B$9,  $D$8+$C$8*(G58-$B$8), IF(G58&lt;$B$10, $D$9+$C$9*(G58-$B$9), IF(G58&lt;$B$11, $D$10+$C$10*(G58-$B$10), IF(G58&lt;$B$12, $D$11+$C$11*(G58-$B$11), IF(G58&lt;$B$13, $D$12+$C$12*(G58-$B$12),       $D$13+$C$13*(G58-$B$13)))))))</f>
        <v>4543</v>
      </c>
      <c r="I58" s="9" t="n">
        <f aca="false">H58/G58</f>
        <v>0.115085497150095</v>
      </c>
    </row>
    <row r="59" customFormat="false" ht="12.8" hidden="false" customHeight="false" outlineLevel="0" collapsed="false">
      <c r="B59" s="5"/>
      <c r="C59" s="7"/>
      <c r="D59" s="9"/>
      <c r="G59" s="5" t="n">
        <f aca="false">G58+8000</f>
        <v>47475</v>
      </c>
      <c r="H59" s="8" t="n">
        <f aca="false">IF(G59&lt;$B$8,$C$7*G59, IF(G59&lt;$B$9,  $D$8+$C$8*(G59-$B$8), IF(G59&lt;$B$10, $D$9+$C$9*(G59-$B$9), IF(G59&lt;$B$11, $D$10+$C$10*(G59-$B$10), IF(G59&lt;$B$12, $D$11+$C$11*(G59-$B$11), IF(G59&lt;$B$13, $D$12+$C$12*(G59-$B$12),       $D$13+$C$13*(G59-$B$13)))))))</f>
        <v>6303</v>
      </c>
      <c r="I59" s="9" t="n">
        <f aca="false">H59/G59</f>
        <v>0.132764612954186</v>
      </c>
    </row>
    <row r="60" customFormat="false" ht="12.8" hidden="false" customHeight="false" outlineLevel="0" collapsed="false">
      <c r="B60" s="5"/>
      <c r="C60" s="7"/>
      <c r="D60" s="9"/>
      <c r="G60" s="5" t="n">
        <f aca="false">G59+8000</f>
        <v>55475</v>
      </c>
      <c r="H60" s="8" t="n">
        <f aca="false">IF(G60&lt;$B$8,$C$7*G60, IF(G60&lt;$B$9,  $D$8+$C$8*(G60-$B$8), IF(G60&lt;$B$10, $D$9+$C$9*(G60-$B$9), IF(G60&lt;$B$11, $D$10+$C$10*(G60-$B$10), IF(G60&lt;$B$12, $D$11+$C$11*(G60-$B$11), IF(G60&lt;$B$13, $D$12+$C$12*(G60-$B$12),       $D$13+$C$13*(G60-$B$13)))))))</f>
        <v>8063</v>
      </c>
      <c r="I60" s="9" t="n">
        <f aca="false">H60/G60</f>
        <v>0.145344749887337</v>
      </c>
    </row>
    <row r="61" customFormat="false" ht="12.8" hidden="false" customHeight="false" outlineLevel="0" collapsed="false">
      <c r="B61" s="5"/>
      <c r="C61" s="7"/>
      <c r="D61" s="9"/>
      <c r="G61" s="5" t="n">
        <f aca="false">G60+8000</f>
        <v>63475</v>
      </c>
      <c r="H61" s="8" t="n">
        <f aca="false">IF(G61&lt;$B$8,$C$7*G61, IF(G61&lt;$B$9,  $D$8+$C$8*(G61-$B$8), IF(G61&lt;$B$10, $D$9+$C$9*(G61-$B$9), IF(G61&lt;$B$11, $D$10+$C$10*(G61-$B$10), IF(G61&lt;$B$12, $D$11+$C$11*(G61-$B$11), IF(G61&lt;$B$13, $D$12+$C$12*(G61-$B$12),       $D$13+$C$13*(G61-$B$13)))))))</f>
        <v>9823</v>
      </c>
      <c r="I61" s="9" t="n">
        <f aca="false">H61/G61</f>
        <v>0.154753840094525</v>
      </c>
    </row>
    <row r="62" customFormat="false" ht="12.8" hidden="false" customHeight="false" outlineLevel="0" collapsed="false">
      <c r="B62" s="5"/>
      <c r="C62" s="7"/>
      <c r="D62" s="9"/>
      <c r="G62" s="5" t="n">
        <f aca="false">G61+8000</f>
        <v>71475</v>
      </c>
      <c r="H62" s="8" t="n">
        <f aca="false">IF(G62&lt;$B$8,$C$7*G62, IF(G62&lt;$B$9,  $D$8+$C$8*(G62-$B$8), IF(G62&lt;$B$10, $D$9+$C$9*(G62-$B$9), IF(G62&lt;$B$11, $D$10+$C$10*(G62-$B$10), IF(G62&lt;$B$12, $D$11+$C$11*(G62-$B$11), IF(G62&lt;$B$13, $D$12+$C$12*(G62-$B$12),       $D$13+$C$13*(G62-$B$13)))))))</f>
        <v>11583</v>
      </c>
      <c r="I62" s="9" t="n">
        <f aca="false">H62/G62</f>
        <v>0.16205666316894</v>
      </c>
    </row>
    <row r="63" customFormat="false" ht="12.8" hidden="false" customHeight="false" outlineLevel="0" collapsed="false">
      <c r="B63" s="5"/>
      <c r="C63" s="7"/>
      <c r="D63" s="9"/>
      <c r="G63" s="5" t="n">
        <f aca="false">G62+8000</f>
        <v>79475</v>
      </c>
      <c r="H63" s="8" t="n">
        <f aca="false">IF(G63&lt;$B$8,$C$7*G63, IF(G63&lt;$B$9,  $D$8+$C$8*(G63-$B$8), IF(G63&lt;$B$10, $D$9+$C$9*(G63-$B$9), IF(G63&lt;$B$11, $D$10+$C$10*(G63-$B$10), IF(G63&lt;$B$12, $D$11+$C$11*(G63-$B$11), IF(G63&lt;$B$13, $D$12+$C$12*(G63-$B$12),       $D$13+$C$13*(G63-$B$13)))))))</f>
        <v>13343</v>
      </c>
      <c r="I63" s="9" t="n">
        <f aca="false">H63/G63</f>
        <v>0.167889273356401</v>
      </c>
    </row>
    <row r="64" customFormat="false" ht="12.8" hidden="false" customHeight="false" outlineLevel="0" collapsed="false">
      <c r="B64" s="5"/>
      <c r="C64" s="7"/>
      <c r="D64" s="9"/>
      <c r="G64" s="5" t="n">
        <v>84201</v>
      </c>
      <c r="H64" s="8" t="n">
        <f aca="false">IF(G64&lt;$B$8,$C$7*G64, IF(G64&lt;$B$9,  $D$8+$C$8*(G64-$B$8), IF(G64&lt;$B$10, $D$9+$C$9*(G64-$B$9), IF(G64&lt;$B$11, $D$10+$C$10*(G64-$B$10), IF(G64&lt;$B$12, $D$11+$C$11*(G64-$B$11), IF(G64&lt;$B$13, $D$12+$C$12*(G64-$B$12),       $D$13+$C$13*(G64-$B$13)))))))</f>
        <v>14382.72</v>
      </c>
      <c r="I64" s="9" t="n">
        <f aca="false">H64/G64</f>
        <v>0.170814123347704</v>
      </c>
    </row>
    <row r="65" customFormat="false" ht="12.8" hidden="false" customHeight="false" outlineLevel="0" collapsed="false">
      <c r="B65" s="5"/>
      <c r="C65" s="7"/>
      <c r="D65" s="9"/>
      <c r="G65" s="5" t="n">
        <f aca="false">G64+15000</f>
        <v>99201</v>
      </c>
      <c r="H65" s="8" t="n">
        <f aca="false">IF(G65&lt;$B$8,$C$7*G65, IF(G65&lt;$B$9,  $D$8+$C$8*(G65-$B$8), IF(G65&lt;$B$10, $D$9+$C$9*(G65-$B$9), IF(G65&lt;$B$11, $D$10+$C$10*(G65-$B$10), IF(G65&lt;$B$12, $D$11+$C$11*(G65-$B$11), IF(G65&lt;$B$13, $D$12+$C$12*(G65-$B$12),       $D$13+$C$13*(G65-$B$13)))))))</f>
        <v>17982.72</v>
      </c>
      <c r="I65" s="9" t="n">
        <f aca="false">H65/G65</f>
        <v>0.18127559197992</v>
      </c>
    </row>
    <row r="66" customFormat="false" ht="12.8" hidden="false" customHeight="false" outlineLevel="0" collapsed="false">
      <c r="B66" s="5"/>
      <c r="C66" s="7"/>
      <c r="D66" s="9"/>
      <c r="G66" s="5" t="n">
        <f aca="false">G65+15000</f>
        <v>114201</v>
      </c>
      <c r="H66" s="8" t="n">
        <f aca="false">IF(G66&lt;$B$8,$C$7*G66, IF(G66&lt;$B$9,  $D$8+$C$8*(G66-$B$8), IF(G66&lt;$B$10, $D$9+$C$9*(G66-$B$9), IF(G66&lt;$B$11, $D$10+$C$10*(G66-$B$10), IF(G66&lt;$B$12, $D$11+$C$11*(G66-$B$11), IF(G66&lt;$B$13, $D$12+$C$12*(G66-$B$12),       $D$13+$C$13*(G66-$B$13)))))))</f>
        <v>21582.72</v>
      </c>
      <c r="I66" s="9" t="n">
        <f aca="false">H66/G66</f>
        <v>0.18898888801324</v>
      </c>
    </row>
    <row r="67" customFormat="false" ht="12.8" hidden="false" customHeight="false" outlineLevel="0" collapsed="false">
      <c r="G67" s="5" t="n">
        <f aca="false">G66+15000</f>
        <v>129201</v>
      </c>
      <c r="H67" s="8" t="n">
        <f aca="false">IF(G67&lt;$B$8,$C$7*G67, IF(G67&lt;$B$9,  $D$8+$C$8*(G67-$B$8), IF(G67&lt;$B$10, $D$9+$C$9*(G67-$B$9), IF(G67&lt;$B$11, $D$10+$C$10*(G67-$B$10), IF(G67&lt;$B$12, $D$11+$C$11*(G67-$B$11), IF(G67&lt;$B$13, $D$12+$C$12*(G67-$B$12),       $D$13+$C$13*(G67-$B$13)))))))</f>
        <v>25182.72</v>
      </c>
      <c r="I67" s="9" t="n">
        <f aca="false">H67/G67</f>
        <v>0.19491118489795</v>
      </c>
    </row>
    <row r="68" customFormat="false" ht="12.8" hidden="false" customHeight="false" outlineLevel="0" collapsed="false">
      <c r="G68" s="5" t="n">
        <f aca="false">G67+15000</f>
        <v>144201</v>
      </c>
      <c r="H68" s="8" t="n">
        <f aca="false">IF(G68&lt;$B$8,$C$7*G68, IF(G68&lt;$B$9,  $D$8+$C$8*(G68-$B$8), IF(G68&lt;$B$10, $D$9+$C$9*(G68-$B$9), IF(G68&lt;$B$11, $D$10+$C$10*(G68-$B$10), IF(G68&lt;$B$12, $D$11+$C$11*(G68-$B$11), IF(G68&lt;$B$13, $D$12+$C$12*(G68-$B$12),       $D$13+$C$13*(G68-$B$13)))))))</f>
        <v>28782.72</v>
      </c>
      <c r="I68" s="9" t="n">
        <f aca="false">H68/G68</f>
        <v>0.19960138972684</v>
      </c>
    </row>
    <row r="69" customFormat="false" ht="12.8" hidden="false" customHeight="false" outlineLevel="0" collapsed="false">
      <c r="G69" s="5" t="n">
        <v>160725</v>
      </c>
      <c r="H69" s="8" t="n">
        <f aca="false">IF(G69&lt;$B$8,$C$7*G69, IF(G69&lt;$B$9,  $D$8+$C$8*(G69-$B$8), IF(G69&lt;$B$10, $D$9+$C$9*(G69-$B$9), IF(G69&lt;$B$11, $D$10+$C$10*(G69-$B$10), IF(G69&lt;$B$12, $D$11+$C$11*(G69-$B$11), IF(G69&lt;$B$13, $D$12+$C$12*(G69-$B$12),       $D$13+$C$13*(G69-$B$13)))))))</f>
        <v>32748.48</v>
      </c>
      <c r="I69" s="9" t="n">
        <f aca="false">H69/G69</f>
        <v>0.20375473635091</v>
      </c>
    </row>
    <row r="70" customFormat="false" ht="12.8" hidden="false" customHeight="false" outlineLevel="0" collapsed="false">
      <c r="G70" s="5" t="n">
        <f aca="false">G69+15000</f>
        <v>175725</v>
      </c>
      <c r="H70" s="8" t="n">
        <f aca="false">IF(G70&lt;$B$8,$C$7*G70, IF(G70&lt;$B$9,  $D$8+$C$8*(G70-$B$8), IF(G70&lt;$B$10, $D$9+$C$9*(G70-$B$9), IF(G70&lt;$B$11, $D$10+$C$10*(G70-$B$10), IF(G70&lt;$B$12, $D$11+$C$11*(G70-$B$11), IF(G70&lt;$B$13, $D$12+$C$12*(G70-$B$12),       $D$13+$C$13*(G70-$B$13)))))))</f>
        <v>37548.48</v>
      </c>
      <c r="I70" s="9" t="n">
        <f aca="false">H70/G70</f>
        <v>0.213677507469057</v>
      </c>
    </row>
    <row r="71" customFormat="false" ht="12.8" hidden="false" customHeight="false" outlineLevel="0" collapsed="false">
      <c r="G71" s="5" t="n">
        <f aca="false">G70+15000</f>
        <v>190725</v>
      </c>
      <c r="H71" s="8" t="n">
        <f aca="false">IF(G71&lt;$B$8,$C$7*G71, IF(G71&lt;$B$9,  $D$8+$C$8*(G71-$B$8), IF(G71&lt;$B$10, $D$9+$C$9*(G71-$B$9), IF(G71&lt;$B$11, $D$10+$C$10*(G71-$B$10), IF(G71&lt;$B$12, $D$11+$C$11*(G71-$B$11), IF(G71&lt;$B$13, $D$12+$C$12*(G71-$B$12),       $D$13+$C$13*(G71-$B$13)))))))</f>
        <v>42348.48</v>
      </c>
      <c r="I71" s="9" t="n">
        <f aca="false">H71/G71</f>
        <v>0.222039480928038</v>
      </c>
    </row>
    <row r="72" customFormat="false" ht="12.8" hidden="false" customHeight="false" outlineLevel="0" collapsed="false">
      <c r="G72" s="5" t="n">
        <f aca="false">G71+15000</f>
        <v>205725</v>
      </c>
      <c r="H72" s="8" t="n">
        <f aca="false">IF(G72&lt;$B$8,$C$7*G72, IF(G72&lt;$B$9,  $D$8+$C$8*(G72-$B$8), IF(G72&lt;$B$10, $D$9+$C$9*(G72-$B$9), IF(G72&lt;$B$11, $D$10+$C$10*(G72-$B$10), IF(G72&lt;$B$12, $D$11+$C$11*(G72-$B$11), IF(G72&lt;$B$13, $D$12+$C$12*(G72-$B$12),       $D$13+$C$13*(G72-$B$13)))))))</f>
        <v>47197.23</v>
      </c>
      <c r="I72" s="9" t="n">
        <f aca="false">H72/G72</f>
        <v>0.229419030258841</v>
      </c>
    </row>
    <row r="73" customFormat="false" ht="12.8" hidden="false" customHeight="false" outlineLevel="0" collapsed="false">
      <c r="G73" s="5" t="n">
        <f aca="false">G72+100000</f>
        <v>305725</v>
      </c>
      <c r="H73" s="8" t="n">
        <f aca="false">IF(G73&lt;$B$8,$C$7*G73, IF(G73&lt;$B$9,  $D$8+$C$8*(G73-$B$8), IF(G73&lt;$B$10, $D$9+$C$9*(G73-$B$9), IF(G73&lt;$B$11, $D$10+$C$10*(G73-$B$10), IF(G73&lt;$B$12, $D$11+$C$11*(G73-$B$11), IF(G73&lt;$B$13, $D$12+$C$12*(G73-$B$12),       $D$13+$C$13*(G73-$B$13)))))))</f>
        <v>82197.23</v>
      </c>
      <c r="I73" s="9" t="n">
        <f aca="false">H73/G73</f>
        <v>0.268860021260937</v>
      </c>
    </row>
    <row r="74" customFormat="false" ht="12.8" hidden="false" customHeight="false" outlineLevel="0" collapsed="false">
      <c r="G74" s="5" t="n">
        <f aca="false">G73+100000</f>
        <v>405725</v>
      </c>
      <c r="H74" s="8" t="n">
        <f aca="false">IF(G74&lt;$B$8,$C$7*G74, IF(G74&lt;$B$9,  $D$8+$C$8*(G74-$B$8), IF(G74&lt;$B$10, $D$9+$C$9*(G74-$B$9), IF(G74&lt;$B$11, $D$10+$C$10*(G74-$B$10), IF(G74&lt;$B$12, $D$11+$C$11*(G74-$B$11), IF(G74&lt;$B$13, $D$12+$C$12*(G74-$B$12),       $D$13+$C$13*(G74-$B$13)))))))</f>
        <v>117197.23</v>
      </c>
      <c r="I74" s="9" t="n">
        <f aca="false">H74/G74</f>
        <v>0.288858783658882</v>
      </c>
    </row>
    <row r="75" customFormat="false" ht="12.8" hidden="false" customHeight="false" outlineLevel="0" collapsed="false">
      <c r="B75" s="2"/>
      <c r="C75" s="3"/>
      <c r="D75" s="3"/>
      <c r="G75" s="5" t="n">
        <f aca="false">G74+100000</f>
        <v>505725</v>
      </c>
      <c r="H75" s="8" t="n">
        <f aca="false">IF(G75&lt;$B$8,$C$7*G75, IF(G75&lt;$B$9,  $D$8+$C$8*(G75-$B$8), IF(G75&lt;$B$10, $D$9+$C$9*(G75-$B$9), IF(G75&lt;$B$11, $D$10+$C$10*(G75-$B$10), IF(G75&lt;$B$12, $D$11+$C$11*(G75-$B$11), IF(G75&lt;$B$13, $D$12+$C$12*(G75-$B$12),       $D$13+$C$13*(G75-$B$13)))))))</f>
        <v>152197.23</v>
      </c>
      <c r="I75" s="9" t="n">
        <f aca="false">H75/G75</f>
        <v>0.300948598546641</v>
      </c>
    </row>
    <row r="76" customFormat="false" ht="12.8" hidden="false" customHeight="false" outlineLevel="0" collapsed="false">
      <c r="B76" s="5"/>
      <c r="C76" s="7"/>
      <c r="D76" s="9"/>
      <c r="G76" s="5" t="n">
        <f aca="false">G75+2000</f>
        <v>507725</v>
      </c>
      <c r="H76" s="8" t="n">
        <f aca="false">IF(G76&lt;$B$8,$C$7*G76, IF(G76&lt;$B$9,  $D$8+$C$8*(G76-$B$8), IF(G76&lt;$B$10, $D$9+$C$9*(G76-$B$9), IF(G76&lt;$B$11, $D$10+$C$10*(G76-$B$10), IF(G76&lt;$B$12, $D$11+$C$11*(G76-$B$11), IF(G76&lt;$B$13, $D$12+$C$12*(G76-$B$12),       $D$13+$C$13*(G76-$B$13)))))))</f>
        <v>152897.23</v>
      </c>
      <c r="I76" s="9" t="n">
        <f aca="false">H76/G76</f>
        <v>0.301141818898026</v>
      </c>
    </row>
    <row r="77" customFormat="false" ht="12.8" hidden="false" customHeight="false" outlineLevel="0" collapsed="false">
      <c r="B77" s="5"/>
      <c r="C77" s="7"/>
      <c r="D77" s="9"/>
      <c r="G77" s="5" t="n">
        <f aca="false">G76+3000</f>
        <v>510725</v>
      </c>
      <c r="H77" s="8" t="n">
        <f aca="false">IF(G77&lt;$B$8,$C$7*G77, IF(G77&lt;$B$9,  $D$8+$C$8*(G77-$B$8), IF(G77&lt;$B$10, $D$9+$C$9*(G77-$B$9), IF(G77&lt;$B$11, $D$10+$C$10*(G77-$B$10), IF(G77&lt;$B$12, $D$11+$C$11*(G77-$B$11), IF(G77&lt;$B$13, $D$12+$C$12*(G77-$B$12),       $D$13+$C$13*(G77-$B$13)))))))</f>
        <v>153947.23</v>
      </c>
      <c r="I77" s="9" t="n">
        <f aca="false">H77/G77</f>
        <v>0.301428811982965</v>
      </c>
    </row>
    <row r="78" customFormat="false" ht="12.8" hidden="false" customHeight="false" outlineLevel="0" collapsed="false">
      <c r="B78" s="5"/>
      <c r="C78" s="7"/>
      <c r="D78" s="9"/>
      <c r="G78" s="5" t="n">
        <f aca="false">G77+3000</f>
        <v>513725</v>
      </c>
      <c r="H78" s="8" t="n">
        <f aca="false">IF(G78&lt;$B$8,$C$7*G78, IF(G78&lt;$B$9,  $D$8+$C$8*(G78-$B$8), IF(G78&lt;$B$10, $D$9+$C$9*(G78-$B$9), IF(G78&lt;$B$11, $D$10+$C$10*(G78-$B$10), IF(G78&lt;$B$12, $D$11+$C$11*(G78-$B$11), IF(G78&lt;$B$13, $D$12+$C$12*(G78-$B$12),       $D$13+$C$13*(G78-$B$13)))))))</f>
        <v>154997.23</v>
      </c>
      <c r="I78" s="9" t="n">
        <f aca="false">H78/G78</f>
        <v>0.301712453160738</v>
      </c>
    </row>
    <row r="79" customFormat="false" ht="12.8" hidden="false" customHeight="false" outlineLevel="0" collapsed="false">
      <c r="B79" s="5"/>
      <c r="C79" s="7"/>
      <c r="D79" s="9"/>
      <c r="G79" s="5" t="n">
        <f aca="false">G78+3000</f>
        <v>516725</v>
      </c>
      <c r="H79" s="8" t="n">
        <f aca="false">IF(G79&lt;$B$8,$C$7*G79, IF(G79&lt;$B$9,  $D$8+$C$8*(G79-$B$8), IF(G79&lt;$B$10, $D$9+$C$9*(G79-$B$9), IF(G79&lt;$B$11, $D$10+$C$10*(G79-$B$10), IF(G79&lt;$B$12, $D$11+$C$11*(G79-$B$11), IF(G79&lt;$B$13, $D$12+$C$12*(G79-$B$12),       $D$13+$C$13*(G79-$B$13)))))))</f>
        <v>156047.23</v>
      </c>
      <c r="I79" s="9" t="n">
        <f aca="false">H79/G79</f>
        <v>0.301992800812811</v>
      </c>
    </row>
    <row r="80" customFormat="false" ht="12.8" hidden="false" customHeight="false" outlineLevel="0" collapsed="false">
      <c r="B80" s="5"/>
      <c r="C80" s="7"/>
      <c r="D80" s="9"/>
      <c r="G80" s="5" t="n">
        <f aca="false">G79+3000</f>
        <v>519725</v>
      </c>
      <c r="H80" s="8" t="n">
        <f aca="false">IF(G80&lt;$B$8,$C$7*G80, IF(G80&lt;$B$9,  $D$8+$C$8*(G80-$B$8), IF(G80&lt;$B$10, $D$9+$C$9*(G80-$B$9), IF(G80&lt;$B$11, $D$10+$C$10*(G80-$B$10), IF(G80&lt;$B$12, $D$11+$C$11*(G80-$B$11), IF(G80&lt;$B$13, $D$12+$C$12*(G80-$B$12),       $D$13+$C$13*(G80-$B$13)))))))</f>
        <v>157105.73</v>
      </c>
      <c r="I80" s="9" t="n">
        <f aca="false">H80/G80</f>
        <v>0.302286266775699</v>
      </c>
    </row>
    <row r="81" customFormat="false" ht="12.8" hidden="false" customHeight="false" outlineLevel="0" collapsed="false">
      <c r="B81" s="5"/>
      <c r="C81" s="7"/>
      <c r="D81" s="9"/>
      <c r="G81" s="5" t="n">
        <f aca="false">G80+3000</f>
        <v>522725</v>
      </c>
      <c r="H81" s="8" t="n">
        <f aca="false">IF(G81&lt;$B$8,$C$7*G81, IF(G81&lt;$B$9,  $D$8+$C$8*(G81-$B$8), IF(G81&lt;$B$10, $D$9+$C$9*(G81-$B$9), IF(G81&lt;$B$11, $D$10+$C$10*(G81-$B$10), IF(G81&lt;$B$12, $D$11+$C$11*(G81-$B$11), IF(G81&lt;$B$13, $D$12+$C$12*(G81-$B$12),       $D$13+$C$13*(G81-$B$13)))))))</f>
        <v>158215.73</v>
      </c>
      <c r="I81" s="9" t="n">
        <f aca="false">H81/G81</f>
        <v>0.30267488641255</v>
      </c>
    </row>
    <row r="82" customFormat="false" ht="12.8" hidden="false" customHeight="false" outlineLevel="0" collapsed="false">
      <c r="B82" s="5"/>
      <c r="C82" s="7"/>
      <c r="D82" s="9"/>
      <c r="G82" s="5" t="n">
        <f aca="false">G81+3000</f>
        <v>525725</v>
      </c>
      <c r="H82" s="8" t="n">
        <f aca="false">IF(G82&lt;$B$8,$C$7*G82, IF(G82&lt;$B$9,  $D$8+$C$8*(G82-$B$8), IF(G82&lt;$B$10, $D$9+$C$9*(G82-$B$9), IF(G82&lt;$B$11, $D$10+$C$10*(G82-$B$10), IF(G82&lt;$B$12, $D$11+$C$11*(G82-$B$11), IF(G82&lt;$B$13, $D$12+$C$12*(G82-$B$12),       $D$13+$C$13*(G82-$B$13)))))))</f>
        <v>159325.73</v>
      </c>
      <c r="I82" s="9" t="n">
        <f aca="false">H82/G82</f>
        <v>0.303059070806981</v>
      </c>
    </row>
    <row r="83" customFormat="false" ht="12.8" hidden="false" customHeight="false" outlineLevel="0" collapsed="false">
      <c r="B83" s="5"/>
      <c r="C83" s="7"/>
      <c r="D83" s="9"/>
      <c r="G83" s="5" t="n">
        <f aca="false">G82+3000</f>
        <v>528725</v>
      </c>
      <c r="H83" s="8" t="n">
        <f aca="false">IF(G83&lt;$B$8,$C$7*G83, IF(G83&lt;$B$9,  $D$8+$C$8*(G83-$B$8), IF(G83&lt;$B$10, $D$9+$C$9*(G83-$B$9), IF(G83&lt;$B$11, $D$10+$C$10*(G83-$B$10), IF(G83&lt;$B$12, $D$11+$C$11*(G83-$B$11), IF(G83&lt;$B$13, $D$12+$C$12*(G83-$B$12),       $D$13+$C$13*(G83-$B$13)))))))</f>
        <v>160435.73</v>
      </c>
      <c r="I83" s="9" t="n">
        <f aca="false">H83/G83</f>
        <v>0.30343889545605</v>
      </c>
    </row>
    <row r="84" customFormat="false" ht="12.8" hidden="false" customHeight="false" outlineLevel="0" collapsed="false">
      <c r="B84" s="5"/>
      <c r="C84" s="7"/>
      <c r="D84" s="9"/>
      <c r="G84" s="5" t="n">
        <f aca="false">G83+3000</f>
        <v>531725</v>
      </c>
      <c r="H84" s="8" t="n">
        <f aca="false">IF(G84&lt;$B$8,$C$7*G84, IF(G84&lt;$B$9,  $D$8+$C$8*(G84-$B$8), IF(G84&lt;$B$10, $D$9+$C$9*(G84-$B$9), IF(G84&lt;$B$11, $D$10+$C$10*(G84-$B$10), IF(G84&lt;$B$12, $D$11+$C$11*(G84-$B$11), IF(G84&lt;$B$13, $D$12+$C$12*(G84-$B$12),       $D$13+$C$13*(G84-$B$13)))))))</f>
        <v>161545.73</v>
      </c>
      <c r="I84" s="9" t="n">
        <f aca="false">H84/G84</f>
        <v>0.303814434152993</v>
      </c>
    </row>
    <row r="85" customFormat="false" ht="12.8" hidden="false" customHeight="false" outlineLevel="0" collapsed="false">
      <c r="B85" s="5"/>
      <c r="C85" s="7"/>
      <c r="D85" s="9"/>
      <c r="G85" s="5" t="n">
        <f aca="false">G84+3000</f>
        <v>534725</v>
      </c>
      <c r="H85" s="8" t="n">
        <f aca="false">IF(G85&lt;$B$8,$C$7*G85, IF(G85&lt;$B$9,  $D$8+$C$8*(G85-$B$8), IF(G85&lt;$B$10, $D$9+$C$9*(G85-$B$9), IF(G85&lt;$B$11, $D$10+$C$10*(G85-$B$10), IF(G85&lt;$B$12, $D$11+$C$11*(G85-$B$11), IF(G85&lt;$B$13, $D$12+$C$12*(G85-$B$12),       $D$13+$C$13*(G85-$B$13)))))))</f>
        <v>162655.73</v>
      </c>
      <c r="I85" s="9" t="n">
        <f aca="false">H85/G85</f>
        <v>0.304185759035018</v>
      </c>
    </row>
    <row r="86" customFormat="false" ht="12.8" hidden="false" customHeight="false" outlineLevel="0" collapsed="false">
      <c r="B86" s="5"/>
      <c r="C86" s="7"/>
      <c r="D86" s="9"/>
      <c r="G86" s="5" t="n">
        <f aca="false">G85+3000</f>
        <v>537725</v>
      </c>
      <c r="H86" s="8" t="n">
        <f aca="false">IF(G86&lt;$B$8,$C$7*G86, IF(G86&lt;$B$9,  $D$8+$C$8*(G86-$B$8), IF(G86&lt;$B$10, $D$9+$C$9*(G86-$B$9), IF(G86&lt;$B$11, $D$10+$C$10*(G86-$B$10), IF(G86&lt;$B$12, $D$11+$C$11*(G86-$B$11), IF(G86&lt;$B$13, $D$12+$C$12*(G86-$B$12),       $D$13+$C$13*(G86-$B$13)))))))</f>
        <v>163765.73</v>
      </c>
      <c r="I86" s="9" t="n">
        <f aca="false">H86/G86</f>
        <v>0.304552940629504</v>
      </c>
    </row>
    <row r="87" customFormat="false" ht="12.8" hidden="false" customHeight="false" outlineLevel="0" collapsed="false">
      <c r="B87" s="5"/>
      <c r="C87" s="7"/>
      <c r="D87" s="9"/>
      <c r="G87" s="11" t="n">
        <f aca="false">G86+20000</f>
        <v>557725</v>
      </c>
      <c r="H87" s="8" t="n">
        <f aca="false">IF(G87&lt;$B$8,$C$7*G87, IF(G87&lt;$B$9,  $D$8+$C$8*(G87-$B$8), IF(G87&lt;$B$10, $D$9+$C$9*(G87-$B$9), IF(G87&lt;$B$11, $D$10+$C$10*(G87-$B$10), IF(G87&lt;$B$12, $D$11+$C$11*(G87-$B$11), IF(G87&lt;$B$13, $D$12+$C$12*(G87-$B$12),       $D$13+$C$13*(G87-$B$13)))))))</f>
        <v>171165.73</v>
      </c>
      <c r="I87" s="9" t="n">
        <f aca="false">H87/G87</f>
        <v>0.30689987000762</v>
      </c>
    </row>
    <row r="88" customFormat="false" ht="12.8" hidden="false" customHeight="false" outlineLevel="0" collapsed="false">
      <c r="B88" s="5"/>
      <c r="C88" s="7"/>
      <c r="D88" s="9"/>
      <c r="G88" s="11" t="n">
        <f aca="false">G87+20000</f>
        <v>577725</v>
      </c>
      <c r="H88" s="8" t="n">
        <f aca="false">IF(G88&lt;$B$8,$C$7*G88, IF(G88&lt;$B$9,  $D$8+$C$8*(G88-$B$8), IF(G88&lt;$B$10, $D$9+$C$9*(G88-$B$9), IF(G88&lt;$B$11, $D$10+$C$10*(G88-$B$10), IF(G88&lt;$B$12, $D$11+$C$11*(G88-$B$11), IF(G88&lt;$B$13, $D$12+$C$12*(G88-$B$12),       $D$13+$C$13*(G88-$B$13)))))))</f>
        <v>178565.73</v>
      </c>
      <c r="I88" s="9" t="n">
        <f aca="false">H88/G88</f>
        <v>0.309084304816305</v>
      </c>
    </row>
    <row r="89" customFormat="false" ht="12.8" hidden="false" customHeight="false" outlineLevel="0" collapsed="false">
      <c r="B89" s="5"/>
      <c r="C89" s="7"/>
      <c r="D89" s="9"/>
      <c r="G89" s="11" t="n">
        <f aca="false">G88+20000</f>
        <v>597725</v>
      </c>
      <c r="H89" s="8" t="n">
        <f aca="false">IF(G89&lt;$B$8,$C$7*G89, IF(G89&lt;$B$9,  $D$8+$C$8*(G89-$B$8), IF(G89&lt;$B$10, $D$9+$C$9*(G89-$B$9), IF(G89&lt;$B$11, $D$10+$C$10*(G89-$B$10), IF(G89&lt;$B$12, $D$11+$C$11*(G89-$B$11), IF(G89&lt;$B$13, $D$12+$C$12*(G89-$B$12),       $D$13+$C$13*(G89-$B$13)))))))</f>
        <v>185965.73</v>
      </c>
      <c r="I89" s="9" t="n">
        <f aca="false">H89/G89</f>
        <v>0.31112255635953</v>
      </c>
    </row>
    <row r="90" customFormat="false" ht="12.8" hidden="false" customHeight="false" outlineLevel="0" collapsed="false">
      <c r="B90" s="5"/>
      <c r="C90" s="7"/>
      <c r="D90" s="9"/>
      <c r="G90" s="11" t="n">
        <f aca="false">G89+20000</f>
        <v>617725</v>
      </c>
      <c r="H90" s="8" t="n">
        <f aca="false">IF(G90&lt;$B$8,$C$7*G90, IF(G90&lt;$B$9,  $D$8+$C$8*(G90-$B$8), IF(G90&lt;$B$10, $D$9+$C$9*(G90-$B$9), IF(G90&lt;$B$11, $D$10+$C$10*(G90-$B$10), IF(G90&lt;$B$12, $D$11+$C$11*(G90-$B$11), IF(G90&lt;$B$13, $D$12+$C$12*(G90-$B$12),       $D$13+$C$13*(G90-$B$13)))))))</f>
        <v>193365.73</v>
      </c>
      <c r="I90" s="9" t="n">
        <f aca="false">H90/G90</f>
        <v>0.313028823505605</v>
      </c>
    </row>
    <row r="91" customFormat="false" ht="12.8" hidden="false" customHeight="false" outlineLevel="0" collapsed="false">
      <c r="B91" s="5"/>
      <c r="C91" s="7"/>
      <c r="D91" s="9"/>
      <c r="G91" s="11" t="n">
        <f aca="false">G90+20000</f>
        <v>637725</v>
      </c>
      <c r="H91" s="8" t="n">
        <f aca="false">IF(G91&lt;$B$8,$C$7*G91, IF(G91&lt;$B$9,  $D$8+$C$8*(G91-$B$8), IF(G91&lt;$B$10, $D$9+$C$9*(G91-$B$9), IF(G91&lt;$B$11, $D$10+$C$10*(G91-$B$10), IF(G91&lt;$B$12, $D$11+$C$11*(G91-$B$11), IF(G91&lt;$B$13, $D$12+$C$12*(G91-$B$12),       $D$13+$C$13*(G91-$B$13)))))))</f>
        <v>200765.73</v>
      </c>
      <c r="I91" s="9" t="n">
        <f aca="false">H91/G91</f>
        <v>0.31481552393273</v>
      </c>
    </row>
    <row r="92" customFormat="false" ht="12.8" hidden="false" customHeight="false" outlineLevel="0" collapsed="false">
      <c r="B92" s="5"/>
      <c r="C92" s="7"/>
      <c r="D92" s="9"/>
      <c r="G92" s="11" t="n">
        <f aca="false">G91+20000</f>
        <v>657725</v>
      </c>
      <c r="H92" s="8" t="n">
        <f aca="false">IF(G92&lt;$B$8,$C$7*G92, IF(G92&lt;$B$9,  $D$8+$C$8*(G92-$B$8), IF(G92&lt;$B$10, $D$9+$C$9*(G92-$B$9), IF(G92&lt;$B$11, $D$10+$C$10*(G92-$B$10), IF(G92&lt;$B$12, $D$11+$C$11*(G92-$B$11), IF(G92&lt;$B$13, $D$12+$C$12*(G92-$B$12),       $D$13+$C$13*(G92-$B$13)))))))</f>
        <v>208165.73</v>
      </c>
      <c r="I92" s="9" t="n">
        <f aca="false">H92/G92</f>
        <v>0.316493564939754</v>
      </c>
    </row>
    <row r="93" customFormat="false" ht="12.8" hidden="false" customHeight="false" outlineLevel="0" collapsed="false">
      <c r="B93" s="5"/>
      <c r="C93" s="7"/>
      <c r="D93" s="9"/>
      <c r="G93" s="11" t="n">
        <f aca="false">G92+20000</f>
        <v>677725</v>
      </c>
      <c r="H93" s="8" t="n">
        <f aca="false">IF(G93&lt;$B$8,$C$7*G93, IF(G93&lt;$B$9,  $D$8+$C$8*(G93-$B$8), IF(G93&lt;$B$10, $D$9+$C$9*(G93-$B$9), IF(G93&lt;$B$11, $D$10+$C$10*(G93-$B$10), IF(G93&lt;$B$12, $D$11+$C$11*(G93-$B$11), IF(G93&lt;$B$13, $D$12+$C$12*(G93-$B$12),       $D$13+$C$13*(G93-$B$13)))))))</f>
        <v>215565.73</v>
      </c>
      <c r="I93" s="9" t="n">
        <f aca="false">H93/G93</f>
        <v>0.318072566306393</v>
      </c>
    </row>
    <row r="94" customFormat="false" ht="12.8" hidden="false" customHeight="false" outlineLevel="0" collapsed="false">
      <c r="B94" s="5"/>
      <c r="C94" s="7"/>
      <c r="D94" s="9"/>
      <c r="G94" s="11" t="n">
        <f aca="false">G93+20000</f>
        <v>697725</v>
      </c>
      <c r="H94" s="8" t="n">
        <f aca="false">IF(G94&lt;$B$8,$C$7*G94, IF(G94&lt;$B$9,  $D$8+$C$8*(G94-$B$8), IF(G94&lt;$B$10, $D$9+$C$9*(G94-$B$9), IF(G94&lt;$B$11, $D$10+$C$10*(G94-$B$10), IF(G94&lt;$B$12, $D$11+$C$11*(G94-$B$11), IF(G94&lt;$B$13, $D$12+$C$12*(G94-$B$12),       $D$13+$C$13*(G94-$B$13)))))))</f>
        <v>222965.73</v>
      </c>
      <c r="I94" s="9" t="n">
        <f aca="false">H94/G94</f>
        <v>0.31956104482425</v>
      </c>
    </row>
    <row r="95" customFormat="false" ht="12.8" hidden="false" customHeight="false" outlineLevel="0" collapsed="false">
      <c r="B95" s="5"/>
      <c r="C95" s="7"/>
      <c r="D95" s="9"/>
      <c r="G95" s="11" t="n">
        <f aca="false">G94+20000</f>
        <v>717725</v>
      </c>
      <c r="H95" s="8" t="n">
        <f aca="false">IF(G95&lt;$B$8,$C$7*G95, IF(G95&lt;$B$9,  $D$8+$C$8*(G95-$B$8), IF(G95&lt;$B$10, $D$9+$C$9*(G95-$B$9), IF(G95&lt;$B$11, $D$10+$C$10*(G95-$B$10), IF(G95&lt;$B$12, $D$11+$C$11*(G95-$B$11), IF(G95&lt;$B$13, $D$12+$C$12*(G95-$B$12),       $D$13+$C$13*(G95-$B$13)))))))</f>
        <v>230365.73</v>
      </c>
      <c r="I95" s="9" t="n">
        <f aca="false">H95/G95</f>
        <v>0.320966567975199</v>
      </c>
    </row>
    <row r="96" customFormat="false" ht="12.8" hidden="false" customHeight="false" outlineLevel="0" collapsed="false">
      <c r="B96" s="5"/>
      <c r="C96" s="7"/>
      <c r="D96" s="9"/>
      <c r="G96" s="11" t="n">
        <f aca="false">G95+20000</f>
        <v>737725</v>
      </c>
      <c r="H96" s="8" t="n">
        <f aca="false">IF(G96&lt;$B$8,$C$7*G96, IF(G96&lt;$B$9,  $D$8+$C$8*(G96-$B$8), IF(G96&lt;$B$10, $D$9+$C$9*(G96-$B$9), IF(G96&lt;$B$11, $D$10+$C$10*(G96-$B$10), IF(G96&lt;$B$12, $D$11+$C$11*(G96-$B$11), IF(G96&lt;$B$13, $D$12+$C$12*(G96-$B$12),       $D$13+$C$13*(G96-$B$13)))))))</f>
        <v>237765.73</v>
      </c>
      <c r="I96" s="9" t="n">
        <f aca="false">H96/G96</f>
        <v>0.322295882612084</v>
      </c>
    </row>
    <row r="97" customFormat="false" ht="12.8" hidden="false" customHeight="false" outlineLevel="0" collapsed="false">
      <c r="B97" s="5"/>
      <c r="C97" s="7"/>
      <c r="D97" s="9"/>
      <c r="G97" s="11" t="n">
        <f aca="false">G96+200000</f>
        <v>937725</v>
      </c>
      <c r="H97" s="8" t="n">
        <f aca="false">IF(G97&lt;$B$8,$C$7*G97, IF(G97&lt;$B$9,  $D$8+$C$8*(G97-$B$8), IF(G97&lt;$B$10, $D$9+$C$9*(G97-$B$9), IF(G97&lt;$B$11, $D$10+$C$10*(G97-$B$10), IF(G97&lt;$B$12, $D$11+$C$11*(G97-$B$11), IF(G97&lt;$B$13, $D$12+$C$12*(G97-$B$12),       $D$13+$C$13*(G97-$B$13)))))))</f>
        <v>311765.73</v>
      </c>
      <c r="I97" s="9" t="n">
        <f aca="false">H97/G97</f>
        <v>0.33247031912341</v>
      </c>
    </row>
    <row r="98" customFormat="false" ht="12.8" hidden="false" customHeight="false" outlineLevel="0" collapsed="false">
      <c r="B98" s="5"/>
      <c r="C98" s="7"/>
      <c r="D98" s="9"/>
      <c r="G98" s="11" t="n">
        <f aca="false">G97+200000</f>
        <v>1137725</v>
      </c>
      <c r="H98" s="8" t="n">
        <f aca="false">IF(G98&lt;$B$8,$C$7*G98, IF(G98&lt;$B$9,  $D$8+$C$8*(G98-$B$8), IF(G98&lt;$B$10, $D$9+$C$9*(G98-$B$9), IF(G98&lt;$B$11, $D$10+$C$10*(G98-$B$10), IF(G98&lt;$B$12, $D$11+$C$11*(G98-$B$11), IF(G98&lt;$B$13, $D$12+$C$12*(G98-$B$12),       $D$13+$C$13*(G98-$B$13)))))))</f>
        <v>385765.73</v>
      </c>
      <c r="I98" s="9" t="n">
        <f aca="false">H98/G98</f>
        <v>0.339067639368037</v>
      </c>
    </row>
    <row r="99" customFormat="false" ht="12.8" hidden="false" customHeight="false" outlineLevel="0" collapsed="false">
      <c r="B99" s="5"/>
      <c r="C99" s="7"/>
      <c r="D99" s="9"/>
      <c r="G99" s="11" t="n">
        <f aca="false">G98+200000</f>
        <v>1337725</v>
      </c>
      <c r="H99" s="8" t="n">
        <f aca="false">IF(G99&lt;$B$8,$C$7*G99, IF(G99&lt;$B$9,  $D$8+$C$8*(G99-$B$8), IF(G99&lt;$B$10, $D$9+$C$9*(G99-$B$9), IF(G99&lt;$B$11, $D$10+$C$10*(G99-$B$10), IF(G99&lt;$B$12, $D$11+$C$11*(G99-$B$11), IF(G99&lt;$B$13, $D$12+$C$12*(G99-$B$12),       $D$13+$C$13*(G99-$B$13)))))))</f>
        <v>459765.73</v>
      </c>
      <c r="I99" s="9" t="n">
        <f aca="false">H99/G99</f>
        <v>0.343692261114953</v>
      </c>
    </row>
    <row r="100" customFormat="false" ht="12.8" hidden="false" customHeight="false" outlineLevel="0" collapsed="false">
      <c r="B100" s="5"/>
      <c r="C100" s="7"/>
      <c r="D100" s="9"/>
      <c r="G100" s="11" t="n">
        <f aca="false">G99+200000</f>
        <v>1537725</v>
      </c>
      <c r="H100" s="8" t="n">
        <f aca="false">IF(G100&lt;$B$8,$C$7*G100, IF(G100&lt;$B$9,  $D$8+$C$8*(G100-$B$8), IF(G100&lt;$B$10, $D$9+$C$9*(G100-$B$9), IF(G100&lt;$B$11, $D$10+$C$10*(G100-$B$10), IF(G100&lt;$B$12, $D$11+$C$11*(G100-$B$11), IF(G100&lt;$B$13, $D$12+$C$12*(G100-$B$12),       $D$13+$C$13*(G100-$B$13)))))))</f>
        <v>533765.73</v>
      </c>
      <c r="I100" s="9" t="n">
        <f aca="false">H100/G100</f>
        <v>0.347113905282154</v>
      </c>
    </row>
    <row r="101" customFormat="false" ht="12.8" hidden="false" customHeight="false" outlineLevel="0" collapsed="false">
      <c r="B101" s="5"/>
      <c r="C101" s="7"/>
      <c r="D101" s="9"/>
      <c r="G101" s="11" t="n">
        <f aca="false">G100+200000</f>
        <v>1737725</v>
      </c>
      <c r="H101" s="8" t="n">
        <f aca="false">IF(G101&lt;$B$8,$C$7*G101, IF(G101&lt;$B$9,  $D$8+$C$8*(G101-$B$8), IF(G101&lt;$B$10, $D$9+$C$9*(G101-$B$9), IF(G101&lt;$B$11, $D$10+$C$10*(G101-$B$10), IF(G101&lt;$B$12, $D$11+$C$11*(G101-$B$11), IF(G101&lt;$B$13, $D$12+$C$12*(G101-$B$12),       $D$13+$C$13*(G101-$B$13)))))))</f>
        <v>607765.73</v>
      </c>
      <c r="I101" s="9" t="n">
        <f aca="false">H101/G101</f>
        <v>0.34974793479981</v>
      </c>
    </row>
    <row r="102" customFormat="false" ht="12.8" hidden="false" customHeight="false" outlineLevel="0" collapsed="false">
      <c r="B102" s="5"/>
      <c r="C102" s="7"/>
      <c r="D102" s="9"/>
      <c r="G102" s="11" t="n">
        <f aca="false">G101+200000</f>
        <v>1937725</v>
      </c>
      <c r="H102" s="8" t="n">
        <f aca="false">IF(G102&lt;$B$8,$C$7*G102, IF(G102&lt;$B$9,  $D$8+$C$8*(G102-$B$8), IF(G102&lt;$B$10, $D$9+$C$9*(G102-$B$9), IF(G102&lt;$B$11, $D$10+$C$10*(G102-$B$10), IF(G102&lt;$B$12, $D$11+$C$11*(G102-$B$11), IF(G102&lt;$B$13, $D$12+$C$12*(G102-$B$12),       $D$13+$C$13*(G102-$B$13)))))))</f>
        <v>681765.73</v>
      </c>
      <c r="I102" s="9" t="n">
        <f aca="false">H102/G102</f>
        <v>0.351838227818705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2888</TotalTime>
  <Application>LibreOffice/6.0.7.3$Linux_X86_64 LibreOffice_project/00m0$Build-3</Application>
  <Company>UMass Boston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2007-11-28T22:02:47Z</dcterms:created>
  <dc:creator>Ethan Bolker</dc:creator>
  <dc:description/>
  <dc:language>en-US</dc:language>
  <cp:lastModifiedBy/>
  <cp:lastPrinted>2014-03-30T20:42:55Z</cp:lastPrinted>
  <dcterms:modified xsi:type="dcterms:W3CDTF">2019-02-13T17:47:20Z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UMass Boston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