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<sst xmlns="http://schemas.openxmlformats.org/spreadsheetml/2006/main" count="22" uniqueCount="20">
  <si>
    <t xml:space="preserve">Almost normally distributed data</t>
  </si>
  <si>
    <t xml:space="preserve">Ethan Bolker and Maura Mast</t>
  </si>
  <si>
    <r>
      <rPr>
        <sz val="10"/>
        <rFont val="Arial"/>
        <family val="0"/>
      </rPr>
      <t xml:space="preserve">February 2019 for </t>
    </r>
    <r>
      <rPr>
        <i val="true"/>
        <sz val="10"/>
        <rFont val="Arial"/>
        <family val="0"/>
      </rPr>
      <t xml:space="preserve">Common Sense Mathematics</t>
    </r>
  </si>
  <si>
    <t xml:space="preserve">http://www.infantchart.com/</t>
  </si>
  <si>
    <t xml:space="preserve">σ</t>
  </si>
  <si>
    <t xml:space="preserve">One year old male</t>
  </si>
  <si>
    <t xml:space="preserve">mean</t>
  </si>
  <si>
    <t xml:space="preserve">sigma</t>
  </si>
  <si>
    <t xml:space="preserve">delta</t>
  </si>
  <si>
    <t xml:space="preserve">wt (lbs)</t>
  </si>
  <si>
    <t xml:space="preserve">bucket</t>
  </si>
  <si>
    <t xml:space="preserve">percentile</t>
  </si>
  <si>
    <t xml:space="preserve">data</t>
  </si>
  <si>
    <t xml:space="preserve">wt*delta</t>
  </si>
  <si>
    <t xml:space="preserve">(wt-mean)^2</t>
  </si>
  <si>
    <t xml:space="preserve">E*delta</t>
  </si>
  <si>
    <t xml:space="preserve">normal approximation</t>
  </si>
  <si>
    <r>
      <rPr>
        <sz val="10"/>
        <rFont val="Arial"/>
        <family val="2"/>
        <charset val="1"/>
      </rPr>
      <t xml:space="preserve">σ</t>
    </r>
    <r>
      <rPr>
        <sz val="10"/>
        <rFont val="Arial"/>
        <family val="2"/>
      </rPr>
      <t xml:space="preserve">= 1.2</t>
    </r>
  </si>
  <si>
    <r>
      <rPr>
        <sz val="10"/>
        <rFont val="Arial"/>
        <family val="2"/>
        <charset val="1"/>
      </rPr>
      <t xml:space="preserve">σ</t>
    </r>
    <r>
      <rPr>
        <sz val="10"/>
        <rFont val="Arial"/>
        <family val="2"/>
      </rPr>
      <t xml:space="preserve">= 2.4</t>
    </r>
  </si>
  <si>
    <r>
      <rPr>
        <sz val="10"/>
        <rFont val="Arial"/>
        <family val="2"/>
      </rPr>
      <t xml:space="preserve"> </t>
    </r>
    <r>
      <rPr>
        <sz val="10"/>
        <rFont val="Arial"/>
        <family val="2"/>
        <charset val="1"/>
      </rPr>
      <t xml:space="preserve">σ</t>
    </r>
    <r>
      <rPr>
        <sz val="10"/>
        <rFont val="Arial"/>
        <family val="2"/>
      </rPr>
      <t xml:space="preserve">= 4.8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</si>
</sst>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1009]#,##0.00;[RED]\-[$$-1009]#,##0.00"/>
    <numFmt numFmtId="166" formatCode="0.00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FreeSans"/>
      <family val="2"/>
    </font>
    <font>
      <sz val="10"/>
      <name val="FreeSans"/>
      <family val="2"/>
    </font>
    <font>
      <i val="true"/>
      <sz val="10"/>
      <name val="Arial"/>
      <family val="0"/>
    </font>
    <font>
      <sz val="10"/>
      <name val="Arial"/>
      <family val="2"/>
      <charset val="1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65451486259114"/>
          <c:y val="0.0508949226835505"/>
          <c:w val="0.806505888951206"/>
          <c:h val="0.657615974674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rgbClr val="999999"/>
            </a:solidFill>
            <a:ln>
              <a:noFill/>
            </a:ln>
          </c:spPr>
          <c:invertIfNegative val="0"/>
          <c:dPt>
            <c:idx val="7"/>
            <c:invertIfNegative val="0"/>
            <c:spPr>
              <a:solidFill>
                <a:srgbClr val="999999"/>
              </a:solidFill>
              <a:ln>
                <a:noFill/>
              </a:ln>
            </c:spPr>
          </c:dPt>
          <c:dLbls>
            <c:numFmt formatCode="General" sourceLinked="1"/>
            <c:dLbl>
              <c:idx val="7"/>
              <c:showLegendKey val="0"/>
              <c:showVal val="0"/>
              <c:showCatName val="0"/>
              <c:showSerName val="0"/>
              <c:showPercent val="0"/>
            </c:dLbl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Sheet1!$B$19:$B$34</c:f>
              <c:strCache>
                <c:ptCount val="1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</c:strCache>
            </c:strRef>
          </c:cat>
          <c:val>
            <c:numRef>
              <c:f>Sheet1!$D$19:$D$34</c:f>
              <c:numCache>
                <c:formatCode>General</c:formatCode>
                <c:ptCount val="16"/>
                <c:pt idx="0">
                  <c:v>0.2</c:v>
                </c:pt>
                <c:pt idx="1">
                  <c:v>0.9</c:v>
                </c:pt>
                <c:pt idx="2">
                  <c:v>2.8</c:v>
                </c:pt>
                <c:pt idx="3">
                  <c:v>6.3</c:v>
                </c:pt>
                <c:pt idx="4">
                  <c:v>11.3</c:v>
                </c:pt>
                <c:pt idx="5">
                  <c:v>15.3</c:v>
                </c:pt>
                <c:pt idx="6">
                  <c:v>17.3</c:v>
                </c:pt>
                <c:pt idx="7">
                  <c:v>15.8</c:v>
                </c:pt>
                <c:pt idx="8">
                  <c:v>12.3</c:v>
                </c:pt>
                <c:pt idx="9">
                  <c:v>8.09999999999999</c:v>
                </c:pt>
                <c:pt idx="10">
                  <c:v>5</c:v>
                </c:pt>
                <c:pt idx="11">
                  <c:v>2.60000000000001</c:v>
                </c:pt>
                <c:pt idx="12">
                  <c:v>1.19999999999999</c:v>
                </c:pt>
                <c:pt idx="13">
                  <c:v>0.600000000000009</c:v>
                </c:pt>
                <c:pt idx="14">
                  <c:v>0.200000000000003</c:v>
                </c:pt>
                <c:pt idx="15">
                  <c:v>0.0999999999999943</c:v>
                </c:pt>
              </c:numCache>
            </c:numRef>
          </c:val>
        </c:ser>
        <c:gapWidth val="0"/>
        <c:overlap val="0"/>
        <c:axId val="55986754"/>
        <c:axId val="80625461"/>
      </c:barChart>
      <c:lineChart>
        <c:grouping val="standard"/>
        <c:varyColors val="0"/>
        <c:ser>
          <c:idx val="1"/>
          <c:order val="1"/>
          <c:tx>
            <c:strRef>
              <c:f>Sheet1!$H$9</c:f>
              <c:strCache>
                <c:ptCount val="1"/>
                <c:pt idx="0">
                  <c:v>normal approximation</c:v>
                </c:pt>
              </c:strCache>
            </c:strRef>
          </c:tx>
          <c:spPr>
            <a:solidFill>
              <a:srgbClr val="000000"/>
            </a:solidFill>
            <a:ln w="183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Sheet1!$B$19:$B$34</c:f>
              <c:strCache>
                <c:ptCount val="1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</c:strCache>
            </c:strRef>
          </c:cat>
          <c:val>
            <c:numRef>
              <c:f>Sheet1!$H$19:$H$34</c:f>
              <c:numCache>
                <c:formatCode>General</c:formatCode>
                <c:ptCount val="16"/>
                <c:pt idx="0">
                  <c:v>0.430069031708479</c:v>
                </c:pt>
                <c:pt idx="1">
                  <c:v>1.24344769209294</c:v>
                </c:pt>
                <c:pt idx="2">
                  <c:v>3.00114497786019</c:v>
                </c:pt>
                <c:pt idx="3">
                  <c:v>6.04667374214861</c:v>
                </c:pt>
                <c:pt idx="4">
                  <c:v>10.1698887542317</c:v>
                </c:pt>
                <c:pt idx="5">
                  <c:v>14.2786113929106</c:v>
                </c:pt>
                <c:pt idx="6">
                  <c:v>16.7350051833459</c:v>
                </c:pt>
                <c:pt idx="7">
                  <c:v>16.3732854744898</c:v>
                </c:pt>
                <c:pt idx="8">
                  <c:v>13.3726020962101</c:v>
                </c:pt>
                <c:pt idx="9">
                  <c:v>9.11729728983851</c:v>
                </c:pt>
                <c:pt idx="10">
                  <c:v>5.18903279645441</c:v>
                </c:pt>
                <c:pt idx="11">
                  <c:v>2.46533999088044</c:v>
                </c:pt>
                <c:pt idx="12">
                  <c:v>0.977771402625336</c:v>
                </c:pt>
                <c:pt idx="13">
                  <c:v>0.323718818876963</c:v>
                </c:pt>
                <c:pt idx="14">
                  <c:v>0.0894681935849542</c:v>
                </c:pt>
                <c:pt idx="15">
                  <c:v>0.0206414164461744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42266796"/>
        <c:axId val="63254379"/>
      </c:lineChart>
      <c:catAx>
        <c:axId val="559867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Weight (pounds)</a:t>
                </a:r>
              </a:p>
            </c:rich>
          </c:tx>
          <c:layout>
            <c:manualLayout>
              <c:xMode val="edge"/>
              <c:yMode val="edge"/>
              <c:x val="0.373607883983655"/>
              <c:y val="0.789480092536223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0625461"/>
        <c:crosses val="autoZero"/>
        <c:auto val="1"/>
        <c:lblAlgn val="ctr"/>
        <c:lblOffset val="100"/>
      </c:catAx>
      <c:valAx>
        <c:axId val="8062546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Percentage of babies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986754"/>
        <c:crossesAt val="1"/>
      </c:valAx>
      <c:catAx>
        <c:axId val="42266796"/>
        <c:scaling>
          <c:orientation val="minMax"/>
        </c:scaling>
        <c:delete val="1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Weight (pounds)</a:t>
                </a:r>
              </a:p>
            </c:rich>
          </c:tx>
          <c:layout>
            <c:manualLayout>
              <c:xMode val="edge"/>
              <c:yMode val="edge"/>
              <c:x val="0.373607883983655"/>
              <c:y val="0.789480092536223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3254379"/>
        <c:crosses val="autoZero"/>
        <c:auto val="1"/>
        <c:lblAlgn val="ctr"/>
        <c:lblOffset val="100"/>
      </c:catAx>
      <c:valAx>
        <c:axId val="63254379"/>
        <c:scaling>
          <c:orientation val="minMax"/>
        </c:scaling>
        <c:delete val="1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Percentage of babies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2266796"/>
        <c:crossesAt val="1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1" sz="12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latin typeface="Arial"/>
              </a:defRPr>
            </a:pPr>
            <a:r>
              <a:rPr b="1" sz="1200" spc="-1" strike="noStrike">
                <a:latin typeface="Arial"/>
              </a:rPr>
              <a:t>Three bell curves with the same mean</a:t>
            </a:r>
          </a:p>
        </c:rich>
      </c:tx>
      <c:layout>
        <c:manualLayout>
          <c:xMode val="edge"/>
          <c:yMode val="edge"/>
          <c:x val="0.35145545589611"/>
          <c:y val="0.863294241204271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00803433854281"/>
          <c:y val="0.077417943107221"/>
          <c:w val="0.899570768214836"/>
          <c:h val="0.719387308533917"/>
        </c:manualLayout>
      </c:layout>
      <c:scatterChart>
        <c:scatterStyle val="line"/>
        <c:varyColors val="0"/>
        <c:ser>
          <c:idx val="0"/>
          <c:order val="0"/>
          <c:tx>
            <c:strRef>
              <c:f>Sheet1!$K$10</c:f>
              <c:strCache>
                <c:ptCount val="1"/>
                <c:pt idx="0">
                  <c:v>σ= 1.2</c:v>
                </c:pt>
              </c:strCache>
            </c:strRef>
          </c:tx>
          <c:spPr>
            <a:solidFill>
              <a:srgbClr val="000000"/>
            </a:solidFill>
            <a:ln w="27360">
              <a:solidFill>
                <a:srgbClr val="000000"/>
              </a:solidFill>
              <a:custDash/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Sheet1!$J$11:$J$36</c:f>
              <c:numCache>
                <c:formatCode>General</c:formatCode>
                <c:ptCount val="2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</c:numCache>
            </c:numRef>
          </c:xVal>
          <c:yVal>
            <c:numRef>
              <c:f>Sheet1!$K$11:$K$36</c:f>
              <c:numCache>
                <c:formatCode>General</c:formatCode>
                <c:ptCount val="26"/>
                <c:pt idx="0">
                  <c:v>2.83632857371489E-029</c:v>
                </c:pt>
                <c:pt idx="1">
                  <c:v>3.11279831461135E-025</c:v>
                </c:pt>
                <c:pt idx="2">
                  <c:v>1.65892154435584E-021</c:v>
                </c:pt>
                <c:pt idx="3">
                  <c:v>4.29320013405244E-018</c:v>
                </c:pt>
                <c:pt idx="4">
                  <c:v>5.39531546889267E-015</c:v>
                </c:pt>
                <c:pt idx="5">
                  <c:v>3.2925545173615E-012</c:v>
                </c:pt>
                <c:pt idx="6">
                  <c:v>9.75729707999734E-010</c:v>
                </c:pt>
                <c:pt idx="7">
                  <c:v>1.4041273664436E-007</c:v>
                </c:pt>
                <c:pt idx="8">
                  <c:v>9.81214374174713E-006</c:v>
                </c:pt>
                <c:pt idx="9">
                  <c:v>0.00033296740529457</c:v>
                </c:pt>
                <c:pt idx="10">
                  <c:v>0.00548681053838349</c:v>
                </c:pt>
                <c:pt idx="11">
                  <c:v>0.0439054698015066</c:v>
                </c:pt>
                <c:pt idx="12">
                  <c:v>0.170607341374047</c:v>
                </c:pt>
                <c:pt idx="13">
                  <c:v>0.321926867833571</c:v>
                </c:pt>
                <c:pt idx="14">
                  <c:v>0.294983113523903</c:v>
                </c:pt>
                <c:pt idx="15">
                  <c:v>0.131255499346152</c:v>
                </c:pt>
                <c:pt idx="16">
                  <c:v>0.0283607873823636</c:v>
                </c:pt>
                <c:pt idx="17">
                  <c:v>0.00297577082604398</c:v>
                </c:pt>
                <c:pt idx="18">
                  <c:v>0.000151621609192698</c:v>
                </c:pt>
                <c:pt idx="19">
                  <c:v>3.75148438988931E-006</c:v>
                </c:pt>
                <c:pt idx="20">
                  <c:v>4.50739488945749E-008</c:v>
                </c:pt>
                <c:pt idx="21">
                  <c:v>2.62983496006058E-010</c:v>
                </c:pt>
                <c:pt idx="22">
                  <c:v>7.45095264301797E-013</c:v>
                </c:pt>
                <c:pt idx="23">
                  <c:v>1.02512195286115E-015</c:v>
                </c:pt>
                <c:pt idx="24">
                  <c:v>6.84888205173454E-019</c:v>
                </c:pt>
                <c:pt idx="25">
                  <c:v>2.22200106279693E-022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Sheet1!$L$10</c:f>
              <c:strCache>
                <c:ptCount val="1"/>
                <c:pt idx="0">
                  <c:v>σ= 2.4</c:v>
                </c:pt>
              </c:strCache>
            </c:strRef>
          </c:tx>
          <c:spPr>
            <a:solidFill>
              <a:srgbClr val="000000"/>
            </a:solidFill>
            <a:ln w="183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Sheet1!$J$11:$J$36</c:f>
              <c:numCache>
                <c:formatCode>General</c:formatCode>
                <c:ptCount val="2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</c:numCache>
            </c:numRef>
          </c:xVal>
          <c:yVal>
            <c:numRef>
              <c:f>Sheet1!$L$11:$L$36</c:f>
              <c:numCache>
                <c:formatCode>General</c:formatCode>
                <c:ptCount val="26"/>
                <c:pt idx="0">
                  <c:v>1.62134590945468E-008</c:v>
                </c:pt>
                <c:pt idx="1">
                  <c:v>1.65948866685967E-007</c:v>
                </c:pt>
                <c:pt idx="2">
                  <c:v>1.41789152611906E-006</c:v>
                </c:pt>
                <c:pt idx="3">
                  <c:v>1.01130424153259E-005</c:v>
                </c:pt>
                <c:pt idx="4">
                  <c:v>6.02130679844237E-005</c:v>
                </c:pt>
                <c:pt idx="5">
                  <c:v>0.000299274551634602</c:v>
                </c:pt>
                <c:pt idx="6">
                  <c:v>0.00124170642182744</c:v>
                </c:pt>
                <c:pt idx="7">
                  <c:v>0.00430069031708479</c:v>
                </c:pt>
                <c:pt idx="8">
                  <c:v>0.0124344769209294</c:v>
                </c:pt>
                <c:pt idx="9">
                  <c:v>0.0300114497786019</c:v>
                </c:pt>
                <c:pt idx="10">
                  <c:v>0.0604667374214861</c:v>
                </c:pt>
                <c:pt idx="11">
                  <c:v>0.101698887542317</c:v>
                </c:pt>
                <c:pt idx="12">
                  <c:v>0.142786113929106</c:v>
                </c:pt>
                <c:pt idx="13">
                  <c:v>0.167350051833459</c:v>
                </c:pt>
                <c:pt idx="14">
                  <c:v>0.163732854744898</c:v>
                </c:pt>
                <c:pt idx="15">
                  <c:v>0.133726020962101</c:v>
                </c:pt>
                <c:pt idx="16">
                  <c:v>0.0911729728983851</c:v>
                </c:pt>
                <c:pt idx="17">
                  <c:v>0.0518903279645441</c:v>
                </c:pt>
                <c:pt idx="18">
                  <c:v>0.0246533999088044</c:v>
                </c:pt>
                <c:pt idx="19">
                  <c:v>0.00977771402625336</c:v>
                </c:pt>
                <c:pt idx="20">
                  <c:v>0.00323718818876963</c:v>
                </c:pt>
                <c:pt idx="21">
                  <c:v>0.000894681935849542</c:v>
                </c:pt>
                <c:pt idx="22">
                  <c:v>0.000206414164461744</c:v>
                </c:pt>
                <c:pt idx="23">
                  <c:v>3.97539629529989E-005</c:v>
                </c:pt>
                <c:pt idx="24">
                  <c:v>6.39133331294234E-006</c:v>
                </c:pt>
                <c:pt idx="25">
                  <c:v>8.57773471764805E-007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Sheet1!$M$10</c:f>
              <c:strCache>
                <c:ptCount val="1"/>
                <c:pt idx="0">
                  <c:v> σ= 4.8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custDash/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Sheet1!$J$11:$J$36</c:f>
              <c:numCache>
                <c:formatCode>General</c:formatCode>
                <c:ptCount val="2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</c:numCache>
            </c:numRef>
          </c:xVal>
          <c:yVal>
            <c:numRef>
              <c:f>Sheet1!$M$11:$M$36</c:f>
              <c:numCache>
                <c:formatCode>General</c:formatCode>
                <c:ptCount val="26"/>
                <c:pt idx="0">
                  <c:v>0.00149067500158993</c:v>
                </c:pt>
                <c:pt idx="1">
                  <c:v>0.00266629145675549</c:v>
                </c:pt>
                <c:pt idx="2">
                  <c:v>0.00455852982053153</c:v>
                </c:pt>
                <c:pt idx="3">
                  <c:v>0.0074496266100585</c:v>
                </c:pt>
                <c:pt idx="4">
                  <c:v>0.0116368848643168</c:v>
                </c:pt>
                <c:pt idx="5">
                  <c:v>0.0173752673461073</c:v>
                </c:pt>
                <c:pt idx="6">
                  <c:v>0.0247981213111973</c:v>
                </c:pt>
                <c:pt idx="7">
                  <c:v>0.0338297346398225</c:v>
                </c:pt>
                <c:pt idx="8">
                  <c:v>0.0441134402895078</c:v>
                </c:pt>
                <c:pt idx="9">
                  <c:v>0.0549839318131635</c:v>
                </c:pt>
                <c:pt idx="10">
                  <c:v>0.0655078253470701</c:v>
                </c:pt>
                <c:pt idx="11">
                  <c:v>0.0746007337354233</c:v>
                </c:pt>
                <c:pt idx="12">
                  <c:v>0.081205518169359</c:v>
                </c:pt>
                <c:pt idx="13">
                  <c:v>0.0844929573576837</c:v>
                </c:pt>
                <c:pt idx="14">
                  <c:v>0.0840326398455538</c:v>
                </c:pt>
                <c:pt idx="15">
                  <c:v>0.0798855131012358</c:v>
                </c:pt>
                <c:pt idx="16">
                  <c:v>0.0725906319863087</c:v>
                </c:pt>
                <c:pt idx="17">
                  <c:v>0.0630500815039899</c:v>
                </c:pt>
                <c:pt idx="18">
                  <c:v>0.0523459701958247</c:v>
                </c:pt>
                <c:pt idx="19">
                  <c:v>0.0415406589328481</c:v>
                </c:pt>
                <c:pt idx="20">
                  <c:v>0.0315105537428128</c:v>
                </c:pt>
                <c:pt idx="21">
                  <c:v>0.0228471069988925</c:v>
                </c:pt>
                <c:pt idx="22">
                  <c:v>0.0158343019501127</c:v>
                </c:pt>
                <c:pt idx="23">
                  <c:v>0.0104896055076269</c:v>
                </c:pt>
                <c:pt idx="24">
                  <c:v>0.00664219949322226</c:v>
                </c:pt>
                <c:pt idx="25">
                  <c:v>0.00402028832863047</c:v>
                </c:pt>
              </c:numCache>
            </c:numRef>
          </c:yVal>
          <c:smooth val="1"/>
        </c:ser>
        <c:axId val="85319697"/>
        <c:axId val="1254370"/>
      </c:scatterChart>
      <c:valAx>
        <c:axId val="853196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254370"/>
        <c:crosses val="autoZero"/>
        <c:crossBetween val="midCat"/>
      </c:valAx>
      <c:valAx>
        <c:axId val="125437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31969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layout>
        <c:manualLayout>
          <c:xMode val="edge"/>
          <c:yMode val="edge"/>
          <c:x val="0.304627744456061"/>
          <c:y val="0.92543322247505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1" sz="12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168480</xdr:colOff>
      <xdr:row>40</xdr:row>
      <xdr:rowOff>68400</xdr:rowOff>
    </xdr:from>
    <xdr:to>
      <xdr:col>6</xdr:col>
      <xdr:colOff>597240</xdr:colOff>
      <xdr:row>58</xdr:row>
      <xdr:rowOff>98640</xdr:rowOff>
    </xdr:to>
    <xdr:graphicFrame>
      <xdr:nvGraphicFramePr>
        <xdr:cNvPr id="0" name=""/>
        <xdr:cNvGraphicFramePr/>
      </xdr:nvGraphicFramePr>
      <xdr:xfrm>
        <a:off x="981000" y="6571800"/>
        <a:ext cx="4492800" cy="295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119520</xdr:colOff>
      <xdr:row>27</xdr:row>
      <xdr:rowOff>29160</xdr:rowOff>
    </xdr:from>
    <xdr:to>
      <xdr:col>15</xdr:col>
      <xdr:colOff>159120</xdr:colOff>
      <xdr:row>52</xdr:row>
      <xdr:rowOff>78120</xdr:rowOff>
    </xdr:to>
    <xdr:graphicFrame>
      <xdr:nvGraphicFramePr>
        <xdr:cNvPr id="1" name=""/>
        <xdr:cNvGraphicFramePr/>
      </xdr:nvGraphicFramePr>
      <xdr:xfrm>
        <a:off x="5808960" y="4419360"/>
        <a:ext cx="6541920" cy="411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K60" activeCellId="0" sqref="K60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0</v>
      </c>
      <c r="I1" s="1"/>
    </row>
    <row r="2" customFormat="false" ht="12.8" hidden="false" customHeight="false" outlineLevel="0" collapsed="false">
      <c r="A2" s="1" t="s">
        <v>1</v>
      </c>
      <c r="I2" s="1"/>
    </row>
    <row r="3" customFormat="false" ht="12.95" hidden="false" customHeight="false" outlineLevel="0" collapsed="false">
      <c r="A3" s="2" t="s">
        <v>2</v>
      </c>
      <c r="I3" s="1"/>
    </row>
    <row r="4" customFormat="false" ht="12.8" hidden="false" customHeight="false" outlineLevel="0" collapsed="false">
      <c r="I4" s="1"/>
    </row>
    <row r="5" customFormat="false" ht="12.8" hidden="false" customHeight="false" outlineLevel="0" collapsed="false">
      <c r="C5" s="1" t="s">
        <v>3</v>
      </c>
      <c r="H5" s="0" t="s">
        <v>4</v>
      </c>
      <c r="I5" s="1"/>
    </row>
    <row r="6" customFormat="false" ht="12.8" hidden="false" customHeight="false" outlineLevel="0" collapsed="false">
      <c r="I6" s="1"/>
    </row>
    <row r="7" customFormat="false" ht="12.8" hidden="false" customHeight="false" outlineLevel="0" collapsed="false">
      <c r="C7" s="1" t="s">
        <v>5</v>
      </c>
      <c r="I7" s="1"/>
      <c r="K7" s="1" t="s">
        <v>6</v>
      </c>
      <c r="L7" s="1" t="n">
        <f aca="false">F35</f>
        <v>21.379</v>
      </c>
    </row>
    <row r="8" customFormat="false" ht="12.8" hidden="false" customHeight="false" outlineLevel="0" collapsed="false">
      <c r="I8" s="1"/>
      <c r="K8" s="1" t="s">
        <v>7</v>
      </c>
      <c r="N8" s="1" t="s">
        <v>8</v>
      </c>
    </row>
    <row r="9" customFormat="false" ht="12.8" hidden="false" customHeight="false" outlineLevel="0" collapsed="false">
      <c r="A9" s="1" t="s">
        <v>9</v>
      </c>
      <c r="B9" s="1" t="s">
        <v>10</v>
      </c>
      <c r="C9" s="1" t="s">
        <v>11</v>
      </c>
      <c r="D9" s="1" t="s">
        <v>12</v>
      </c>
      <c r="E9" s="1" t="s">
        <v>13</v>
      </c>
      <c r="F9" s="1" t="s">
        <v>14</v>
      </c>
      <c r="G9" s="1" t="s">
        <v>15</v>
      </c>
      <c r="H9" s="1" t="s">
        <v>16</v>
      </c>
      <c r="I9" s="1"/>
      <c r="K9" s="1" t="n">
        <f aca="false">L9/2</f>
        <v>1.17657968280946</v>
      </c>
      <c r="L9" s="1" t="n">
        <f aca="false">G36</f>
        <v>2.35315936561891</v>
      </c>
      <c r="M9" s="1" t="n">
        <f aca="false">L9*2</f>
        <v>4.70631873123782</v>
      </c>
      <c r="N9" s="1" t="n">
        <v>1</v>
      </c>
    </row>
    <row r="10" customFormat="false" ht="12.8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K10" s="3" t="s">
        <v>17</v>
      </c>
      <c r="L10" s="3" t="s">
        <v>18</v>
      </c>
      <c r="M10" s="1" t="s">
        <v>19</v>
      </c>
      <c r="N10" s="1"/>
    </row>
    <row r="11" customFormat="false" ht="12.75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0" t="n">
        <f aca="false">J12-1</f>
        <v>8</v>
      </c>
      <c r="K11" s="1" t="n">
        <f aca="false">NORMDIST($J11,$F$35,K$9,0)</f>
        <v>2.83632857371489E-029</v>
      </c>
      <c r="L11" s="1" t="n">
        <f aca="false">NORMDIST($J11,$L$7,L$9,0)</f>
        <v>1.62134590945468E-008</v>
      </c>
      <c r="M11" s="1" t="n">
        <f aca="false">NORMDIST($J11,$L$7,M$9,0)</f>
        <v>0.00149067500158993</v>
      </c>
      <c r="N11" s="1"/>
    </row>
    <row r="12" customFormat="false" ht="12.8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0" t="n">
        <f aca="false">J13-1</f>
        <v>9</v>
      </c>
      <c r="K12" s="1" t="n">
        <f aca="false">NORMDIST($J12,$F$35,K$9,0)</f>
        <v>3.11279831461135E-025</v>
      </c>
      <c r="L12" s="1" t="n">
        <f aca="false">NORMDIST($J12,$L$7,L$9,0)</f>
        <v>1.65948866685967E-007</v>
      </c>
      <c r="M12" s="1" t="n">
        <f aca="false">NORMDIST($J12,$L$7,M$9,0)</f>
        <v>0.00266629145675549</v>
      </c>
      <c r="N12" s="1"/>
    </row>
    <row r="13" customFormat="false" ht="12.8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0" t="n">
        <f aca="false">J14-1</f>
        <v>10</v>
      </c>
      <c r="K13" s="1" t="n">
        <f aca="false">NORMDIST($J13,$F$35,K$9,0)</f>
        <v>1.65892154435584E-021</v>
      </c>
      <c r="L13" s="1" t="n">
        <f aca="false">NORMDIST($J13,$L$7,L$9,0)</f>
        <v>1.41789152611906E-006</v>
      </c>
      <c r="M13" s="1" t="n">
        <f aca="false">NORMDIST($J13,$L$7,M$9,0)</f>
        <v>0.00455852982053153</v>
      </c>
      <c r="N13" s="1"/>
    </row>
    <row r="14" customFormat="false" ht="12.8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0" t="n">
        <f aca="false">J15-1</f>
        <v>11</v>
      </c>
      <c r="K14" s="1" t="n">
        <f aca="false">NORMDIST($J14,$F$35,K$9,0)</f>
        <v>4.29320013405244E-018</v>
      </c>
      <c r="L14" s="1" t="n">
        <f aca="false">NORMDIST($J14,$L$7,L$9,0)</f>
        <v>1.01130424153259E-005</v>
      </c>
      <c r="M14" s="1" t="n">
        <f aca="false">NORMDIST($J14,$L$7,M$9,0)</f>
        <v>0.0074496266100585</v>
      </c>
      <c r="N14" s="1"/>
    </row>
    <row r="15" customFormat="false" ht="12.8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0" t="n">
        <f aca="false">J16-1</f>
        <v>12</v>
      </c>
      <c r="K15" s="1" t="n">
        <f aca="false">NORMDIST($J15,$F$35,K$9,0)</f>
        <v>5.39531546889267E-015</v>
      </c>
      <c r="L15" s="1" t="n">
        <f aca="false">NORMDIST($J15,$L$7,L$9,0)</f>
        <v>6.02130679844237E-005</v>
      </c>
      <c r="M15" s="1" t="n">
        <f aca="false">NORMDIST($J15,$L$7,M$9,0)</f>
        <v>0.0116368848643168</v>
      </c>
      <c r="N15" s="1"/>
    </row>
    <row r="16" customFormat="false" ht="12.8" hidden="false" customHeight="fals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0" t="n">
        <f aca="false">J17-1</f>
        <v>13</v>
      </c>
      <c r="K16" s="1" t="n">
        <f aca="false">NORMDIST($J16,$F$35,K$9,0)</f>
        <v>3.2925545173615E-012</v>
      </c>
      <c r="L16" s="1" t="n">
        <f aca="false">NORMDIST($J16,$L$7,L$9,0)</f>
        <v>0.000299274551634602</v>
      </c>
      <c r="M16" s="1" t="n">
        <f aca="false">NORMDIST($J16,$L$7,M$9,0)</f>
        <v>0.0173752673461073</v>
      </c>
      <c r="N16" s="1"/>
    </row>
    <row r="17" customFormat="false" ht="12.8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0" t="n">
        <f aca="false">J18-1</f>
        <v>14</v>
      </c>
      <c r="K17" s="1" t="n">
        <f aca="false">NORMDIST($J17,$F$35,K$9,0)</f>
        <v>9.75729707999734E-010</v>
      </c>
      <c r="L17" s="1" t="n">
        <f aca="false">NORMDIST($J17,$L$7,L$9,0)</f>
        <v>0.00124170642182744</v>
      </c>
      <c r="M17" s="1" t="n">
        <f aca="false">NORMDIST($J17,$L$7,M$9,0)</f>
        <v>0.0247981213111973</v>
      </c>
      <c r="N17" s="1"/>
    </row>
    <row r="18" customFormat="false" ht="12.8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 t="n">
        <v>15</v>
      </c>
      <c r="K18" s="1" t="n">
        <f aca="false">NORMDIST($J18,$F$35,K$9,0)</f>
        <v>1.4041273664436E-007</v>
      </c>
      <c r="L18" s="1" t="n">
        <f aca="false">NORMDIST($J18,$L$7,L$9,0)</f>
        <v>0.00430069031708479</v>
      </c>
      <c r="M18" s="1" t="n">
        <f aca="false">NORMDIST($J18,$L$7,M$9,0)</f>
        <v>0.0338297346398225</v>
      </c>
      <c r="N18" s="1"/>
    </row>
    <row r="19" customFormat="false" ht="12.8" hidden="false" customHeight="false" outlineLevel="0" collapsed="false">
      <c r="A19" s="1" t="n">
        <v>15.5</v>
      </c>
      <c r="B19" s="1" t="n">
        <v>15</v>
      </c>
      <c r="C19" s="1" t="n">
        <v>0.2</v>
      </c>
      <c r="D19" s="4" t="n">
        <f aca="false">(C19)</f>
        <v>0.2</v>
      </c>
      <c r="E19" s="1" t="n">
        <f aca="false">D19*B19</f>
        <v>3</v>
      </c>
      <c r="F19" s="1" t="n">
        <f aca="false">(B19-F$35)^2</f>
        <v>40.691641</v>
      </c>
      <c r="G19" s="1" t="n">
        <f aca="false">F19*D19</f>
        <v>8.1383282</v>
      </c>
      <c r="H19" s="1" t="n">
        <f aca="false">100*NORMDIST(B19,F$35,G$36,0)</f>
        <v>0.430069031708479</v>
      </c>
      <c r="I19" s="1"/>
      <c r="J19" s="1" t="n">
        <f aca="false">J18+1</f>
        <v>16</v>
      </c>
      <c r="K19" s="1" t="n">
        <f aca="false">NORMDIST($J19,$F$35,K$9,0)</f>
        <v>9.81214374174713E-006</v>
      </c>
      <c r="L19" s="1" t="n">
        <f aca="false">NORMDIST($J19,$L$7,L$9,0)</f>
        <v>0.0124344769209294</v>
      </c>
      <c r="M19" s="1" t="n">
        <f aca="false">NORMDIST($J19,$L$7,M$9,0)</f>
        <v>0.0441134402895078</v>
      </c>
      <c r="N19" s="1"/>
    </row>
    <row r="20" customFormat="false" ht="12.8" hidden="false" customHeight="false" outlineLevel="0" collapsed="false">
      <c r="A20" s="1" t="n">
        <f aca="false">A19+1</f>
        <v>16.5</v>
      </c>
      <c r="B20" s="1" t="n">
        <f aca="false">B19+1</f>
        <v>16</v>
      </c>
      <c r="C20" s="1" t="n">
        <v>1.1</v>
      </c>
      <c r="D20" s="4" t="n">
        <f aca="false">(C20-C19)</f>
        <v>0.9</v>
      </c>
      <c r="E20" s="1" t="n">
        <f aca="false">D20*B20</f>
        <v>14.4</v>
      </c>
      <c r="F20" s="1" t="n">
        <f aca="false">(B20-F$35)^2</f>
        <v>28.933641</v>
      </c>
      <c r="G20" s="1" t="n">
        <f aca="false">F20*D20</f>
        <v>26.0402769</v>
      </c>
      <c r="H20" s="1" t="n">
        <f aca="false">100*NORMDIST(B20,F$35,G$36,0)</f>
        <v>1.24344769209294</v>
      </c>
      <c r="I20" s="1"/>
      <c r="J20" s="1" t="n">
        <f aca="false">J19+1</f>
        <v>17</v>
      </c>
      <c r="K20" s="1" t="n">
        <f aca="false">NORMDIST($J20,$F$35,K$9,0)</f>
        <v>0.00033296740529457</v>
      </c>
      <c r="L20" s="1" t="n">
        <f aca="false">NORMDIST($J20,$L$7,L$9,0)</f>
        <v>0.0300114497786019</v>
      </c>
      <c r="M20" s="1" t="n">
        <f aca="false">NORMDIST($J20,$L$7,M$9,0)</f>
        <v>0.0549839318131635</v>
      </c>
      <c r="N20" s="1"/>
    </row>
    <row r="21" customFormat="false" ht="12.8" hidden="false" customHeight="false" outlineLevel="0" collapsed="false">
      <c r="A21" s="1" t="n">
        <f aca="false">A20+1</f>
        <v>17.5</v>
      </c>
      <c r="B21" s="1" t="n">
        <f aca="false">B20+1</f>
        <v>17</v>
      </c>
      <c r="C21" s="1" t="n">
        <v>3.9</v>
      </c>
      <c r="D21" s="4" t="n">
        <f aca="false">(C21-C20)</f>
        <v>2.8</v>
      </c>
      <c r="E21" s="1" t="n">
        <f aca="false">D21*B21</f>
        <v>47.6</v>
      </c>
      <c r="F21" s="1" t="n">
        <f aca="false">(B21-F$35)^2</f>
        <v>19.175641</v>
      </c>
      <c r="G21" s="1" t="n">
        <f aca="false">F21*D21</f>
        <v>53.6917948</v>
      </c>
      <c r="H21" s="1" t="n">
        <f aca="false">100*NORMDIST(B21,F$35,G$36,0)</f>
        <v>3.00114497786019</v>
      </c>
      <c r="I21" s="1"/>
      <c r="J21" s="1" t="n">
        <f aca="false">J20+1</f>
        <v>18</v>
      </c>
      <c r="K21" s="1" t="n">
        <f aca="false">NORMDIST($J21,$F$35,K$9,0)</f>
        <v>0.00548681053838349</v>
      </c>
      <c r="L21" s="1" t="n">
        <f aca="false">NORMDIST($J21,$L$7,L$9,0)</f>
        <v>0.0604667374214861</v>
      </c>
      <c r="M21" s="1" t="n">
        <f aca="false">NORMDIST($J21,$L$7,M$9,0)</f>
        <v>0.0655078253470701</v>
      </c>
      <c r="N21" s="1"/>
    </row>
    <row r="22" customFormat="false" ht="12.8" hidden="false" customHeight="false" outlineLevel="0" collapsed="false">
      <c r="A22" s="1" t="n">
        <f aca="false">A21+1</f>
        <v>18.5</v>
      </c>
      <c r="B22" s="1" t="n">
        <f aca="false">B21+1</f>
        <v>18</v>
      </c>
      <c r="C22" s="1" t="n">
        <v>10.2</v>
      </c>
      <c r="D22" s="4" t="n">
        <f aca="false">(C22-C21)</f>
        <v>6.3</v>
      </c>
      <c r="E22" s="1" t="n">
        <f aca="false">D22*B22</f>
        <v>113.4</v>
      </c>
      <c r="F22" s="1" t="n">
        <f aca="false">(B22-F$35)^2</f>
        <v>11.417641</v>
      </c>
      <c r="G22" s="1" t="n">
        <f aca="false">F22*D22</f>
        <v>71.9311383000001</v>
      </c>
      <c r="H22" s="1" t="n">
        <f aca="false">100*NORMDIST(B22,F$35,G$36,0)</f>
        <v>6.04667374214861</v>
      </c>
      <c r="I22" s="1"/>
      <c r="J22" s="1" t="n">
        <f aca="false">J21+1</f>
        <v>19</v>
      </c>
      <c r="K22" s="1" t="n">
        <f aca="false">NORMDIST($J22,$F$35,K$9,0)</f>
        <v>0.0439054698015066</v>
      </c>
      <c r="L22" s="1" t="n">
        <f aca="false">NORMDIST($J22,$L$7,L$9,0)</f>
        <v>0.101698887542317</v>
      </c>
      <c r="M22" s="1" t="n">
        <f aca="false">NORMDIST($J22,$L$7,M$9,0)</f>
        <v>0.0746007337354233</v>
      </c>
      <c r="N22" s="1"/>
    </row>
    <row r="23" customFormat="false" ht="12.8" hidden="false" customHeight="false" outlineLevel="0" collapsed="false">
      <c r="A23" s="1" t="n">
        <f aca="false">A22+1</f>
        <v>19.5</v>
      </c>
      <c r="B23" s="1" t="n">
        <f aca="false">B22+1</f>
        <v>19</v>
      </c>
      <c r="C23" s="1" t="n">
        <v>21.5</v>
      </c>
      <c r="D23" s="4" t="n">
        <f aca="false">(C23-C22)</f>
        <v>11.3</v>
      </c>
      <c r="E23" s="1" t="n">
        <f aca="false">D23*B23</f>
        <v>214.7</v>
      </c>
      <c r="F23" s="1" t="n">
        <f aca="false">(B23-F$35)^2</f>
        <v>5.65964100000001</v>
      </c>
      <c r="G23" s="1" t="n">
        <f aca="false">F23*D23</f>
        <v>63.9539433000001</v>
      </c>
      <c r="H23" s="1" t="n">
        <f aca="false">100*NORMDIST(B23,F$35,G$36,0)</f>
        <v>10.1698887542317</v>
      </c>
      <c r="I23" s="1"/>
      <c r="J23" s="1" t="n">
        <f aca="false">J22+1</f>
        <v>20</v>
      </c>
      <c r="K23" s="1" t="n">
        <f aca="false">NORMDIST($J23,$F$35,K$9,0)</f>
        <v>0.170607341374047</v>
      </c>
      <c r="L23" s="1" t="n">
        <f aca="false">NORMDIST($J23,$L$7,L$9,0)</f>
        <v>0.142786113929106</v>
      </c>
      <c r="M23" s="1" t="n">
        <f aca="false">NORMDIST($J23,$L$7,M$9,0)</f>
        <v>0.081205518169359</v>
      </c>
      <c r="N23" s="1"/>
    </row>
    <row r="24" customFormat="false" ht="12.8" hidden="false" customHeight="false" outlineLevel="0" collapsed="false">
      <c r="A24" s="1" t="n">
        <f aca="false">A23+1</f>
        <v>20.5</v>
      </c>
      <c r="B24" s="1" t="n">
        <f aca="false">B23+1</f>
        <v>20</v>
      </c>
      <c r="C24" s="1" t="n">
        <v>36.8</v>
      </c>
      <c r="D24" s="4" t="n">
        <f aca="false">(C24-C23)</f>
        <v>15.3</v>
      </c>
      <c r="E24" s="1" t="n">
        <f aca="false">D24*B24</f>
        <v>306</v>
      </c>
      <c r="F24" s="1" t="n">
        <f aca="false">(B24-F$35)^2</f>
        <v>1.901641</v>
      </c>
      <c r="G24" s="1" t="n">
        <f aca="false">F24*D24</f>
        <v>29.0951073000001</v>
      </c>
      <c r="H24" s="1" t="n">
        <f aca="false">100*NORMDIST(B24,F$35,G$36,0)</f>
        <v>14.2786113929106</v>
      </c>
      <c r="I24" s="1"/>
      <c r="J24" s="1" t="n">
        <f aca="false">J23+1</f>
        <v>21</v>
      </c>
      <c r="K24" s="1" t="n">
        <f aca="false">NORMDIST($J24,$F$35,K$9,0)</f>
        <v>0.321926867833571</v>
      </c>
      <c r="L24" s="1" t="n">
        <f aca="false">NORMDIST($J24,$L$7,L$9,0)</f>
        <v>0.167350051833459</v>
      </c>
      <c r="M24" s="1" t="n">
        <f aca="false">NORMDIST($J24,$L$7,M$9,0)</f>
        <v>0.0844929573576837</v>
      </c>
      <c r="N24" s="1"/>
    </row>
    <row r="25" customFormat="false" ht="12.8" hidden="false" customHeight="false" outlineLevel="0" collapsed="false">
      <c r="A25" s="1" t="n">
        <f aca="false">A24+1</f>
        <v>21.5</v>
      </c>
      <c r="B25" s="1" t="n">
        <f aca="false">B24+1</f>
        <v>21</v>
      </c>
      <c r="C25" s="1" t="n">
        <v>54.1</v>
      </c>
      <c r="D25" s="4" t="n">
        <f aca="false">(C25-C24)</f>
        <v>17.3</v>
      </c>
      <c r="E25" s="1" t="n">
        <f aca="false">D25*B25</f>
        <v>363.3</v>
      </c>
      <c r="F25" s="1" t="n">
        <f aca="false">(B25-F$35)^2</f>
        <v>0.143641000000001</v>
      </c>
      <c r="G25" s="1" t="n">
        <f aca="false">F25*D25</f>
        <v>2.48498930000002</v>
      </c>
      <c r="H25" s="1" t="n">
        <f aca="false">100*NORMDIST(B25,F$35,G$36,0)</f>
        <v>16.7350051833459</v>
      </c>
      <c r="I25" s="1"/>
      <c r="J25" s="1" t="n">
        <f aca="false">J24+1</f>
        <v>22</v>
      </c>
      <c r="K25" s="1" t="n">
        <f aca="false">NORMDIST($J25,$F$35,K$9,0)</f>
        <v>0.294983113523903</v>
      </c>
      <c r="L25" s="1" t="n">
        <f aca="false">NORMDIST($J25,$L$7,L$9,0)</f>
        <v>0.163732854744898</v>
      </c>
      <c r="M25" s="1" t="n">
        <f aca="false">NORMDIST($J25,$L$7,M$9,0)</f>
        <v>0.0840326398455538</v>
      </c>
      <c r="N25" s="1"/>
    </row>
    <row r="26" customFormat="false" ht="12.8" hidden="false" customHeight="false" outlineLevel="0" collapsed="false">
      <c r="A26" s="1" t="n">
        <f aca="false">A25+1</f>
        <v>22.5</v>
      </c>
      <c r="B26" s="1" t="n">
        <f aca="false">B25+1</f>
        <v>22</v>
      </c>
      <c r="C26" s="1" t="n">
        <v>69.9</v>
      </c>
      <c r="D26" s="4" t="n">
        <f aca="false">(C26-C25)</f>
        <v>15.8</v>
      </c>
      <c r="E26" s="1" t="n">
        <f aca="false">D26*B26</f>
        <v>347.6</v>
      </c>
      <c r="F26" s="1" t="n">
        <f aca="false">(B26-F$35)^2</f>
        <v>0.385640999999998</v>
      </c>
      <c r="G26" s="1" t="n">
        <f aca="false">F26*D26</f>
        <v>6.09312779999997</v>
      </c>
      <c r="H26" s="1" t="n">
        <f aca="false">100*NORMDIST(B26,F$35,G$36,0)</f>
        <v>16.3732854744898</v>
      </c>
      <c r="I26" s="1"/>
      <c r="J26" s="1" t="n">
        <f aca="false">J25+1</f>
        <v>23</v>
      </c>
      <c r="K26" s="1" t="n">
        <f aca="false">NORMDIST($J26,$F$35,K$9,0)</f>
        <v>0.131255499346152</v>
      </c>
      <c r="L26" s="1" t="n">
        <f aca="false">NORMDIST($J26,$L$7,L$9,0)</f>
        <v>0.133726020962101</v>
      </c>
      <c r="M26" s="1" t="n">
        <f aca="false">NORMDIST($J26,$L$7,M$9,0)</f>
        <v>0.0798855131012358</v>
      </c>
      <c r="N26" s="1"/>
    </row>
    <row r="27" customFormat="false" ht="12.8" hidden="false" customHeight="false" outlineLevel="0" collapsed="false">
      <c r="A27" s="1" t="n">
        <f aca="false">A26+1</f>
        <v>23.5</v>
      </c>
      <c r="B27" s="1" t="n">
        <f aca="false">B26+1</f>
        <v>23</v>
      </c>
      <c r="C27" s="1" t="n">
        <v>82.2</v>
      </c>
      <c r="D27" s="4" t="n">
        <f aca="false">(C27-C26)</f>
        <v>12.3</v>
      </c>
      <c r="E27" s="1" t="n">
        <f aca="false">D27*B27</f>
        <v>282.9</v>
      </c>
      <c r="F27" s="1" t="n">
        <f aca="false">(B27-F$35)^2</f>
        <v>2.627641</v>
      </c>
      <c r="G27" s="1" t="n">
        <f aca="false">F27*D27</f>
        <v>32.3199842999999</v>
      </c>
      <c r="H27" s="1" t="n">
        <f aca="false">100*NORMDIST(B27,F$35,G$36,0)</f>
        <v>13.3726020962101</v>
      </c>
      <c r="I27" s="1"/>
      <c r="J27" s="1" t="n">
        <f aca="false">J26+1</f>
        <v>24</v>
      </c>
      <c r="K27" s="1" t="n">
        <f aca="false">NORMDIST($J27,$F$35,K$9,0)</f>
        <v>0.0283607873823636</v>
      </c>
      <c r="L27" s="1" t="n">
        <f aca="false">NORMDIST($J27,$L$7,L$9,0)</f>
        <v>0.0911729728983851</v>
      </c>
      <c r="M27" s="1" t="n">
        <f aca="false">NORMDIST($J27,$L$7,M$9,0)</f>
        <v>0.0725906319863087</v>
      </c>
      <c r="N27" s="1"/>
    </row>
    <row r="28" customFormat="false" ht="12.8" hidden="false" customHeight="false" outlineLevel="0" collapsed="false">
      <c r="A28" s="1" t="n">
        <f aca="false">A27+1</f>
        <v>24.5</v>
      </c>
      <c r="B28" s="1" t="n">
        <f aca="false">B27+1</f>
        <v>24</v>
      </c>
      <c r="C28" s="1" t="n">
        <v>90.3</v>
      </c>
      <c r="D28" s="4" t="n">
        <f aca="false">(C28-C27)</f>
        <v>8.09999999999999</v>
      </c>
      <c r="E28" s="1" t="n">
        <f aca="false">D28*B28</f>
        <v>194.4</v>
      </c>
      <c r="F28" s="1" t="n">
        <f aca="false">(B28-F$35)^2</f>
        <v>6.86964099999999</v>
      </c>
      <c r="G28" s="1" t="n">
        <f aca="false">F28*D28</f>
        <v>55.6440920999999</v>
      </c>
      <c r="H28" s="1" t="n">
        <f aca="false">100*NORMDIST(B28,F$35,G$36,0)</f>
        <v>9.11729728983851</v>
      </c>
      <c r="I28" s="1"/>
      <c r="J28" s="1" t="n">
        <f aca="false">J27+1</f>
        <v>25</v>
      </c>
      <c r="K28" s="1" t="n">
        <f aca="false">NORMDIST($J28,$F$35,K$9,0)</f>
        <v>0.00297577082604398</v>
      </c>
      <c r="L28" s="1" t="n">
        <f aca="false">NORMDIST($J28,$L$7,L$9,0)</f>
        <v>0.0518903279645441</v>
      </c>
      <c r="M28" s="1" t="n">
        <f aca="false">NORMDIST($J28,$L$7,M$9,0)</f>
        <v>0.0630500815039899</v>
      </c>
      <c r="N28" s="1"/>
    </row>
    <row r="29" customFormat="false" ht="12.8" hidden="false" customHeight="false" outlineLevel="0" collapsed="false">
      <c r="A29" s="1" t="n">
        <f aca="false">A28+1</f>
        <v>25.5</v>
      </c>
      <c r="B29" s="1" t="n">
        <f aca="false">B28+1</f>
        <v>25</v>
      </c>
      <c r="C29" s="1" t="n">
        <v>95.3</v>
      </c>
      <c r="D29" s="4" t="n">
        <f aca="false">(C29-C28)</f>
        <v>5</v>
      </c>
      <c r="E29" s="1" t="n">
        <f aca="false">D29*B29</f>
        <v>125</v>
      </c>
      <c r="F29" s="1" t="n">
        <f aca="false">(B29-F$35)^2</f>
        <v>13.111641</v>
      </c>
      <c r="G29" s="1" t="n">
        <f aca="false">F29*D29</f>
        <v>65.5582049999999</v>
      </c>
      <c r="H29" s="1" t="n">
        <f aca="false">100*NORMDIST(B29,F$35,G$36,0)</f>
        <v>5.18903279645441</v>
      </c>
      <c r="I29" s="1"/>
      <c r="J29" s="1" t="n">
        <f aca="false">J28+1</f>
        <v>26</v>
      </c>
      <c r="K29" s="1" t="n">
        <f aca="false">NORMDIST($J29,$F$35,K$9,0)</f>
        <v>0.000151621609192698</v>
      </c>
      <c r="L29" s="1" t="n">
        <f aca="false">NORMDIST($J29,$L$7,L$9,0)</f>
        <v>0.0246533999088044</v>
      </c>
      <c r="M29" s="1" t="n">
        <f aca="false">NORMDIST($J29,$L$7,M$9,0)</f>
        <v>0.0523459701958247</v>
      </c>
      <c r="N29" s="1"/>
    </row>
    <row r="30" customFormat="false" ht="12.8" hidden="false" customHeight="false" outlineLevel="0" collapsed="false">
      <c r="A30" s="1" t="n">
        <f aca="false">A29+1</f>
        <v>26.5</v>
      </c>
      <c r="B30" s="1" t="n">
        <f aca="false">B29+1</f>
        <v>26</v>
      </c>
      <c r="C30" s="1" t="n">
        <v>97.9</v>
      </c>
      <c r="D30" s="4" t="n">
        <f aca="false">(C30-C29)</f>
        <v>2.60000000000001</v>
      </c>
      <c r="E30" s="1" t="n">
        <f aca="false">D30*B30</f>
        <v>67.6000000000002</v>
      </c>
      <c r="F30" s="1" t="n">
        <f aca="false">(B30-F$35)^2</f>
        <v>21.353641</v>
      </c>
      <c r="G30" s="1" t="n">
        <f aca="false">F30*D30</f>
        <v>55.5194666000002</v>
      </c>
      <c r="H30" s="1" t="n">
        <f aca="false">100*NORMDIST(B30,F$35,G$36,0)</f>
        <v>2.46533999088044</v>
      </c>
      <c r="I30" s="1"/>
      <c r="J30" s="1" t="n">
        <f aca="false">J29+1</f>
        <v>27</v>
      </c>
      <c r="K30" s="1" t="n">
        <f aca="false">NORMDIST($J30,$F$35,K$9,0)</f>
        <v>3.75148438988931E-006</v>
      </c>
      <c r="L30" s="1" t="n">
        <f aca="false">NORMDIST($J30,$L$7,L$9,0)</f>
        <v>0.00977771402625336</v>
      </c>
      <c r="M30" s="1" t="n">
        <f aca="false">NORMDIST($J30,$L$7,M$9,0)</f>
        <v>0.0415406589328481</v>
      </c>
      <c r="N30" s="1"/>
    </row>
    <row r="31" customFormat="false" ht="12.8" hidden="false" customHeight="false" outlineLevel="0" collapsed="false">
      <c r="A31" s="1" t="n">
        <f aca="false">A30+1</f>
        <v>27.5</v>
      </c>
      <c r="B31" s="1" t="n">
        <f aca="false">B30+1</f>
        <v>27</v>
      </c>
      <c r="C31" s="1" t="n">
        <v>99.1</v>
      </c>
      <c r="D31" s="4" t="n">
        <f aca="false">(C31-C30)</f>
        <v>1.19999999999999</v>
      </c>
      <c r="E31" s="1" t="n">
        <f aca="false">D31*B31</f>
        <v>32.3999999999997</v>
      </c>
      <c r="F31" s="1" t="n">
        <f aca="false">(B31-F$35)^2</f>
        <v>31.595641</v>
      </c>
      <c r="G31" s="1" t="n">
        <f aca="false">F31*D31</f>
        <v>37.9147691999997</v>
      </c>
      <c r="H31" s="1" t="n">
        <f aca="false">100*NORMDIST(B31,F$35,G$36,0)</f>
        <v>0.977771402625336</v>
      </c>
      <c r="I31" s="1"/>
      <c r="J31" s="1" t="n">
        <f aca="false">J30+1</f>
        <v>28</v>
      </c>
      <c r="K31" s="1" t="n">
        <f aca="false">NORMDIST($J31,$F$35,K$9,0)</f>
        <v>4.50739488945749E-008</v>
      </c>
      <c r="L31" s="1" t="n">
        <f aca="false">NORMDIST($J31,$L$7,L$9,0)</f>
        <v>0.00323718818876963</v>
      </c>
      <c r="M31" s="1" t="n">
        <f aca="false">NORMDIST($J31,$L$7,M$9,0)</f>
        <v>0.0315105537428128</v>
      </c>
      <c r="N31" s="1"/>
    </row>
    <row r="32" customFormat="false" ht="12.8" hidden="false" customHeight="false" outlineLevel="0" collapsed="false">
      <c r="A32" s="1" t="n">
        <f aca="false">A31+1</f>
        <v>28.5</v>
      </c>
      <c r="B32" s="1" t="n">
        <f aca="false">B31+1</f>
        <v>28</v>
      </c>
      <c r="C32" s="1" t="n">
        <v>99.7</v>
      </c>
      <c r="D32" s="4" t="n">
        <f aca="false">(C32-C31)</f>
        <v>0.600000000000009</v>
      </c>
      <c r="E32" s="1" t="n">
        <f aca="false">D32*B32</f>
        <v>16.8000000000003</v>
      </c>
      <c r="F32" s="1" t="n">
        <f aca="false">(B32-F$35)^2</f>
        <v>43.837641</v>
      </c>
      <c r="G32" s="1" t="n">
        <f aca="false">F32*D32</f>
        <v>26.3025846000004</v>
      </c>
      <c r="H32" s="1" t="n">
        <f aca="false">100*NORMDIST(B32,F$35,G$36,0)</f>
        <v>0.323718818876963</v>
      </c>
      <c r="I32" s="1"/>
      <c r="J32" s="1" t="n">
        <f aca="false">J31+1</f>
        <v>29</v>
      </c>
      <c r="K32" s="1" t="n">
        <f aca="false">NORMDIST($J32,$F$35,K$9,0)</f>
        <v>2.62983496006058E-010</v>
      </c>
      <c r="L32" s="1" t="n">
        <f aca="false">NORMDIST($J32,$L$7,L$9,0)</f>
        <v>0.000894681935849542</v>
      </c>
      <c r="M32" s="1" t="n">
        <f aca="false">NORMDIST($J32,$L$7,M$9,0)</f>
        <v>0.0228471069988925</v>
      </c>
      <c r="N32" s="1"/>
    </row>
    <row r="33" customFormat="false" ht="12.8" hidden="false" customHeight="false" outlineLevel="0" collapsed="false">
      <c r="A33" s="1" t="n">
        <f aca="false">A32+1</f>
        <v>29.5</v>
      </c>
      <c r="B33" s="1" t="n">
        <f aca="false">B32+1</f>
        <v>29</v>
      </c>
      <c r="C33" s="1" t="n">
        <v>99.9</v>
      </c>
      <c r="D33" s="4" t="n">
        <f aca="false">(C33-C32)</f>
        <v>0.200000000000003</v>
      </c>
      <c r="E33" s="1" t="n">
        <f aca="false">D33*B33</f>
        <v>5.80000000000009</v>
      </c>
      <c r="F33" s="1" t="n">
        <f aca="false">(B33-F$35)^2</f>
        <v>58.079641</v>
      </c>
      <c r="G33" s="1" t="n">
        <f aca="false">F33*D33</f>
        <v>11.6159282000002</v>
      </c>
      <c r="H33" s="1" t="n">
        <f aca="false">100*NORMDIST(B33,F$35,G$36,0)</f>
        <v>0.0894681935849542</v>
      </c>
      <c r="I33" s="1"/>
      <c r="J33" s="1" t="n">
        <f aca="false">J32+1</f>
        <v>30</v>
      </c>
      <c r="K33" s="1" t="n">
        <f aca="false">NORMDIST($J33,$F$35,K$9,0)</f>
        <v>7.45095264301797E-013</v>
      </c>
      <c r="L33" s="1" t="n">
        <f aca="false">NORMDIST($J33,$L$7,L$9,0)</f>
        <v>0.000206414164461744</v>
      </c>
      <c r="M33" s="1" t="n">
        <f aca="false">NORMDIST($J33,$L$7,M$9,0)</f>
        <v>0.0158343019501127</v>
      </c>
      <c r="N33" s="1"/>
    </row>
    <row r="34" customFormat="false" ht="12.8" hidden="false" customHeight="false" outlineLevel="0" collapsed="false">
      <c r="A34" s="1" t="n">
        <f aca="false">A33+1</f>
        <v>30.5</v>
      </c>
      <c r="B34" s="1" t="n">
        <f aca="false">B33+1</f>
        <v>30</v>
      </c>
      <c r="C34" s="1" t="n">
        <v>100</v>
      </c>
      <c r="D34" s="4" t="n">
        <f aca="false">(C34-C33)</f>
        <v>0.0999999999999943</v>
      </c>
      <c r="E34" s="1" t="n">
        <f aca="false">D34*B34</f>
        <v>2.99999999999983</v>
      </c>
      <c r="F34" s="1" t="n">
        <f aca="false">(B34-F$35)^2</f>
        <v>74.321641</v>
      </c>
      <c r="G34" s="1" t="n">
        <f aca="false">F34*D34</f>
        <v>7.43216409999957</v>
      </c>
      <c r="H34" s="1" t="n">
        <f aca="false">100*NORMDIST(B34,F$35,G$36,0)</f>
        <v>0.0206414164461744</v>
      </c>
      <c r="I34" s="1"/>
      <c r="J34" s="1" t="n">
        <f aca="false">J33+1</f>
        <v>31</v>
      </c>
      <c r="K34" s="1" t="n">
        <f aca="false">NORMDIST($J34,$F$35,K$9,0)</f>
        <v>1.02512195286115E-015</v>
      </c>
      <c r="L34" s="1" t="n">
        <f aca="false">NORMDIST($J34,$L$7,L$9,0)</f>
        <v>3.97539629529989E-005</v>
      </c>
      <c r="M34" s="1" t="n">
        <f aca="false">NORMDIST($J34,$L$7,M$9,0)</f>
        <v>0.0104896055076269</v>
      </c>
      <c r="N34" s="1"/>
    </row>
    <row r="35" customFormat="false" ht="12.8" hidden="false" customHeight="false" outlineLevel="0" collapsed="false">
      <c r="A35" s="1"/>
      <c r="B35" s="1"/>
      <c r="C35" s="1"/>
      <c r="D35" s="1" t="n">
        <f aca="false">SUM(D19:D34)</f>
        <v>100</v>
      </c>
      <c r="E35" s="1" t="n">
        <f aca="false">SUM(E19:E34)</f>
        <v>2137.9</v>
      </c>
      <c r="F35" s="1" t="n">
        <f aca="false">SUM(E19:E34)/D35</f>
        <v>21.379</v>
      </c>
      <c r="G35" s="1" t="n">
        <f aca="false">SUM(G19:G34)/D35</f>
        <v>5.537359</v>
      </c>
      <c r="H35" s="1"/>
      <c r="I35" s="1"/>
      <c r="J35" s="1" t="n">
        <f aca="false">J34+1</f>
        <v>32</v>
      </c>
      <c r="K35" s="1" t="n">
        <f aca="false">NORMDIST($J35,$F$35,K$9,0)</f>
        <v>6.84888205173454E-019</v>
      </c>
      <c r="L35" s="1" t="n">
        <f aca="false">NORMDIST($J35,$L$7,L$9,0)</f>
        <v>6.39133331294234E-006</v>
      </c>
      <c r="M35" s="1" t="n">
        <f aca="false">NORMDIST($J35,$L$7,M$9,0)</f>
        <v>0.00664219949322226</v>
      </c>
      <c r="N35" s="1"/>
    </row>
    <row r="36" customFormat="false" ht="12.8" hidden="false" customHeight="false" outlineLevel="0" collapsed="false">
      <c r="A36" s="1"/>
      <c r="B36" s="1"/>
      <c r="C36" s="1"/>
      <c r="D36" s="1"/>
      <c r="E36" s="1"/>
      <c r="F36" s="1" t="s">
        <v>6</v>
      </c>
      <c r="G36" s="1" t="n">
        <f aca="false">SQRT(G35)</f>
        <v>2.35315936561891</v>
      </c>
      <c r="H36" s="1"/>
      <c r="I36" s="1"/>
      <c r="J36" s="1" t="n">
        <f aca="false">J35+1</f>
        <v>33</v>
      </c>
      <c r="K36" s="1" t="n">
        <f aca="false">NORMDIST($J36,$F$35,K$9,0)</f>
        <v>2.22200106279693E-022</v>
      </c>
      <c r="L36" s="1" t="n">
        <f aca="false">NORMDIST($J36,$L$7,L$9,0)</f>
        <v>8.57773471764805E-007</v>
      </c>
      <c r="M36" s="1" t="n">
        <f aca="false">NORMDIST($J36,$L$7,M$9,0)</f>
        <v>0.00402028832863047</v>
      </c>
      <c r="N36" s="1"/>
    </row>
    <row r="37" customFormat="false" ht="12.8" hidden="false" customHeight="false" outlineLevel="0" collapsed="false">
      <c r="A37" s="1"/>
      <c r="B37" s="1"/>
      <c r="C37" s="1"/>
      <c r="D37" s="1"/>
      <c r="E37" s="1"/>
      <c r="F37" s="1"/>
      <c r="G37" s="1" t="s">
        <v>7</v>
      </c>
      <c r="H37" s="1"/>
      <c r="I37" s="1"/>
      <c r="N37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2019-02-21T17:11:43Z</dcterms:created>
  <dc:creator>Ben Bolker</dc:creator>
  <dc:description/>
  <dc:language>en-US</dc:language>
  <cp:lastModifiedBy/>
  <dcterms:modified xsi:type="dcterms:W3CDTF">2019-02-22T13:55:51Z</dcterms:modified>
  <cp:revision>6</cp:revision>
  <dc:subject/>
  <dc:title/>
</cp:coreProperties>
</file>