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9450" windowHeight="65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0" i="1" l="1"/>
  <c r="D11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29" i="1" s="1"/>
  <c r="D14" i="1"/>
  <c r="D13" i="1"/>
  <c r="D12" i="1"/>
  <c r="E10" i="1"/>
  <c r="B11" i="1"/>
  <c r="B12" i="1"/>
  <c r="B13" i="1"/>
  <c r="J11" i="1"/>
  <c r="A11" i="1"/>
  <c r="A12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J12" i="1" l="1"/>
  <c r="B14" i="1"/>
  <c r="E13" i="1"/>
  <c r="E12" i="1"/>
  <c r="E11" i="1"/>
  <c r="J13" i="1" l="1"/>
  <c r="E14" i="1"/>
  <c r="B15" i="1"/>
  <c r="B16" i="1" l="1"/>
  <c r="E15" i="1"/>
  <c r="J14" i="1"/>
  <c r="J15" i="1" l="1"/>
  <c r="E16" i="1"/>
  <c r="B17" i="1"/>
  <c r="J16" i="1" l="1"/>
  <c r="B18" i="1"/>
  <c r="E17" i="1"/>
  <c r="E18" i="1" l="1"/>
  <c r="B19" i="1"/>
  <c r="J17" i="1"/>
  <c r="J18" i="1" l="1"/>
  <c r="B20" i="1"/>
  <c r="E19" i="1"/>
  <c r="E20" i="1" l="1"/>
  <c r="B21" i="1"/>
  <c r="J19" i="1"/>
  <c r="B22" i="1" l="1"/>
  <c r="E21" i="1"/>
  <c r="J20" i="1"/>
  <c r="J21" i="1" l="1"/>
  <c r="E22" i="1"/>
  <c r="B23" i="1"/>
  <c r="J22" i="1" l="1"/>
  <c r="B24" i="1"/>
  <c r="E23" i="1"/>
  <c r="E24" i="1" l="1"/>
  <c r="B25" i="1"/>
  <c r="J23" i="1"/>
  <c r="B26" i="1" l="1"/>
  <c r="E25" i="1"/>
  <c r="J24" i="1"/>
  <c r="J25" i="1" l="1"/>
  <c r="E26" i="1"/>
  <c r="B27" i="1"/>
  <c r="J26" i="1" l="1"/>
  <c r="B28" i="1"/>
  <c r="E27" i="1"/>
  <c r="J27" i="1" l="1"/>
  <c r="E28" i="1"/>
  <c r="J28" i="1" l="1"/>
  <c r="E29" i="1"/>
  <c r="F29" i="1"/>
  <c r="F10" i="1" l="1"/>
  <c r="G10" i="1" s="1"/>
  <c r="L7" i="1"/>
  <c r="F13" i="1"/>
  <c r="G13" i="1" s="1"/>
  <c r="F12" i="1"/>
  <c r="G12" i="1" s="1"/>
  <c r="F11" i="1"/>
  <c r="G11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J29" i="1"/>
  <c r="J30" i="1" l="1"/>
  <c r="G29" i="1"/>
  <c r="G30" i="1" s="1"/>
  <c r="J31" i="1" l="1"/>
  <c r="L30" i="1"/>
  <c r="L9" i="1"/>
  <c r="H11" i="1"/>
  <c r="H15" i="1"/>
  <c r="H17" i="1"/>
  <c r="H19" i="1"/>
  <c r="H21" i="1"/>
  <c r="H25" i="1"/>
  <c r="H23" i="1"/>
  <c r="H10" i="1"/>
  <c r="H13" i="1"/>
  <c r="H14" i="1"/>
  <c r="H20" i="1"/>
  <c r="H26" i="1"/>
  <c r="H22" i="1"/>
  <c r="H16" i="1"/>
  <c r="H18" i="1"/>
  <c r="H24" i="1"/>
  <c r="H28" i="1"/>
  <c r="H12" i="1"/>
  <c r="H27" i="1"/>
  <c r="M9" i="1" l="1"/>
  <c r="K9" i="1"/>
  <c r="L28" i="1"/>
  <c r="L18" i="1"/>
  <c r="L21" i="1"/>
  <c r="L26" i="1"/>
  <c r="L13" i="1"/>
  <c r="L16" i="1"/>
  <c r="L17" i="1"/>
  <c r="L20" i="1"/>
  <c r="L22" i="1"/>
  <c r="L24" i="1"/>
  <c r="L11" i="1"/>
  <c r="L25" i="1"/>
  <c r="L10" i="1"/>
  <c r="L12" i="1"/>
  <c r="L14" i="1"/>
  <c r="L15" i="1"/>
  <c r="L19" i="1"/>
  <c r="L23" i="1"/>
  <c r="L27" i="1"/>
  <c r="L29" i="1"/>
  <c r="J32" i="1"/>
  <c r="L31" i="1"/>
  <c r="K31" i="1"/>
  <c r="M28" i="1" l="1"/>
  <c r="M13" i="1"/>
  <c r="M15" i="1"/>
  <c r="M17" i="1"/>
  <c r="M19" i="1"/>
  <c r="M22" i="1"/>
  <c r="M23" i="1"/>
  <c r="M10" i="1"/>
  <c r="M14" i="1"/>
  <c r="M25" i="1"/>
  <c r="M29" i="1"/>
  <c r="M12" i="1"/>
  <c r="M20" i="1"/>
  <c r="M21" i="1"/>
  <c r="M27" i="1"/>
  <c r="M11" i="1"/>
  <c r="M16" i="1"/>
  <c r="M18" i="1"/>
  <c r="M24" i="1"/>
  <c r="M26" i="1"/>
  <c r="M30" i="1"/>
  <c r="M31" i="1"/>
  <c r="K32" i="1"/>
  <c r="J33" i="1"/>
  <c r="M32" i="1"/>
  <c r="L32" i="1"/>
  <c r="K28" i="1"/>
  <c r="K10" i="1"/>
  <c r="K11" i="1"/>
  <c r="K14" i="1"/>
  <c r="K25" i="1"/>
  <c r="K27" i="1"/>
  <c r="K29" i="1"/>
  <c r="K12" i="1"/>
  <c r="K18" i="1"/>
  <c r="K21" i="1"/>
  <c r="K26" i="1"/>
  <c r="K13" i="1"/>
  <c r="K15" i="1"/>
  <c r="K16" i="1"/>
  <c r="K17" i="1"/>
  <c r="K19" i="1"/>
  <c r="K23" i="1"/>
  <c r="K24" i="1"/>
  <c r="K20" i="1"/>
  <c r="K22" i="1"/>
  <c r="K30" i="1"/>
  <c r="L33" i="1" l="1"/>
  <c r="K33" i="1"/>
  <c r="J34" i="1"/>
  <c r="M33" i="1"/>
  <c r="J35" i="1" l="1"/>
  <c r="M34" i="1"/>
  <c r="L34" i="1"/>
  <c r="K34" i="1"/>
  <c r="J36" i="1" l="1"/>
  <c r="M35" i="1"/>
  <c r="L35" i="1"/>
  <c r="K35" i="1"/>
  <c r="K36" i="1" l="1"/>
  <c r="J37" i="1"/>
  <c r="M36" i="1"/>
  <c r="L36" i="1"/>
  <c r="L37" i="1" l="1"/>
  <c r="K37" i="1"/>
  <c r="J38" i="1"/>
  <c r="M37" i="1"/>
  <c r="J39" i="1" l="1"/>
  <c r="M38" i="1"/>
  <c r="L38" i="1"/>
  <c r="K38" i="1"/>
  <c r="J40" i="1" l="1"/>
  <c r="M39" i="1"/>
  <c r="L39" i="1"/>
  <c r="K39" i="1"/>
  <c r="K40" i="1" l="1"/>
  <c r="J41" i="1"/>
  <c r="M40" i="1"/>
  <c r="L40" i="1"/>
  <c r="L41" i="1" l="1"/>
  <c r="K41" i="1"/>
  <c r="J42" i="1"/>
  <c r="M41" i="1"/>
  <c r="J43" i="1" l="1"/>
  <c r="M42" i="1"/>
  <c r="L42" i="1"/>
  <c r="K42" i="1"/>
  <c r="J44" i="1" l="1"/>
  <c r="M43" i="1"/>
  <c r="L43" i="1"/>
  <c r="K43" i="1"/>
  <c r="K44" i="1" l="1"/>
  <c r="J45" i="1"/>
  <c r="M44" i="1"/>
  <c r="L44" i="1"/>
  <c r="L45" i="1" l="1"/>
  <c r="K45" i="1"/>
  <c r="M45" i="1"/>
  <c r="J46" i="1"/>
  <c r="J47" i="1" l="1"/>
  <c r="M46" i="1"/>
  <c r="L46" i="1"/>
  <c r="K46" i="1"/>
  <c r="J48" i="1" l="1"/>
  <c r="M47" i="1"/>
  <c r="L47" i="1"/>
  <c r="K47" i="1"/>
  <c r="K48" i="1" l="1"/>
  <c r="J49" i="1"/>
  <c r="M48" i="1"/>
  <c r="L48" i="1"/>
  <c r="L49" i="1" l="1"/>
  <c r="K49" i="1"/>
  <c r="J50" i="1"/>
  <c r="M49" i="1"/>
  <c r="M50" i="1" l="1"/>
  <c r="L50" i="1"/>
  <c r="K50" i="1"/>
</calcChain>
</file>

<file path=xl/sharedStrings.xml><?xml version="1.0" encoding="utf-8"?>
<sst xmlns="http://schemas.openxmlformats.org/spreadsheetml/2006/main" count="20" uniqueCount="17">
  <si>
    <t>http://www.infantchart.com/</t>
  </si>
  <si>
    <t>One year old male</t>
  </si>
  <si>
    <t>percentile</t>
  </si>
  <si>
    <t>delta</t>
  </si>
  <si>
    <t>wt*delta</t>
  </si>
  <si>
    <t>mean</t>
  </si>
  <si>
    <t>(wt-mean)^2</t>
  </si>
  <si>
    <t>E*delta</t>
  </si>
  <si>
    <t>sigma</t>
  </si>
  <si>
    <t>normal</t>
  </si>
  <si>
    <t>wt (lbs)</t>
  </si>
  <si>
    <t>bucket</t>
  </si>
  <si>
    <t>Almost normally distributed data</t>
  </si>
  <si>
    <t>Ethan Bolker and Maura Mast</t>
  </si>
  <si>
    <r>
      <t xml:space="preserve">June 2011 for </t>
    </r>
    <r>
      <rPr>
        <i/>
        <sz val="10"/>
        <rFont val="Arial"/>
        <family val="2"/>
      </rPr>
      <t>Common Sense</t>
    </r>
  </si>
  <si>
    <t>z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</si>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</sst>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Male baby weight at one year</a:t>
            </a:r>
          </a:p>
        </c:rich>
      </c:tx>
      <c:layout>
        <c:manualLayout>
          <c:xMode val="edge"/>
          <c:yMode val="edge"/>
          <c:x val="0.3045115576828647"/>
          <c:y val="3.1476997578692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9936716122016"/>
          <c:y val="0.15738498789346247"/>
          <c:w val="0.84398573703460655"/>
          <c:h val="0.6271186440677966"/>
        </c:manualLayout>
      </c:layout>
      <c:barChart>
        <c:barDir val="col"/>
        <c:grouping val="clustered"/>
        <c:varyColors val="0"/>
        <c:ser>
          <c:idx val="1"/>
          <c:order val="0"/>
          <c:tx>
            <c:v>data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Sheet1!$B$10:$B$28</c:f>
              <c:numCache>
                <c:formatCode>General</c:formatCode>
                <c:ptCount val="19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</c:numCache>
            </c:numRef>
          </c:cat>
          <c:val>
            <c:numRef>
              <c:f>Sheet1!$D$10:$D$28</c:f>
              <c:numCache>
                <c:formatCode>0.00</c:formatCode>
                <c:ptCount val="19"/>
                <c:pt idx="0">
                  <c:v>1E-3</c:v>
                </c:pt>
                <c:pt idx="1">
                  <c:v>1E-3</c:v>
                </c:pt>
                <c:pt idx="2">
                  <c:v>6.000000000000001E-3</c:v>
                </c:pt>
                <c:pt idx="3">
                  <c:v>2.2000000000000002E-2</c:v>
                </c:pt>
                <c:pt idx="4">
                  <c:v>5.1999999999999991E-2</c:v>
                </c:pt>
                <c:pt idx="5">
                  <c:v>9.3000000000000013E-2</c:v>
                </c:pt>
                <c:pt idx="6">
                  <c:v>0.13399999999999998</c:v>
                </c:pt>
                <c:pt idx="7">
                  <c:v>0.15600000000000003</c:v>
                </c:pt>
                <c:pt idx="8">
                  <c:v>0.15299999999999997</c:v>
                </c:pt>
                <c:pt idx="9">
                  <c:v>0.13100000000000009</c:v>
                </c:pt>
                <c:pt idx="10">
                  <c:v>9.8999999999999921E-2</c:v>
                </c:pt>
                <c:pt idx="11">
                  <c:v>6.6000000000000086E-2</c:v>
                </c:pt>
                <c:pt idx="12">
                  <c:v>0.04</c:v>
                </c:pt>
                <c:pt idx="13">
                  <c:v>2.2999999999999972E-2</c:v>
                </c:pt>
                <c:pt idx="14">
                  <c:v>1.2000000000000028E-2</c:v>
                </c:pt>
                <c:pt idx="15">
                  <c:v>5.9999999999999429E-3</c:v>
                </c:pt>
                <c:pt idx="16">
                  <c:v>2.9999999999999714E-3</c:v>
                </c:pt>
                <c:pt idx="17">
                  <c:v>1.0000000000000852E-3</c:v>
                </c:pt>
                <c:pt idx="18">
                  <c:v>9.9999999999994321E-4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1050880"/>
        <c:axId val="41052800"/>
      </c:barChart>
      <c:scatterChart>
        <c:scatterStyle val="lineMarker"/>
        <c:varyColors val="0"/>
        <c:ser>
          <c:idx val="2"/>
          <c:order val="1"/>
          <c:tx>
            <c:v>normal curve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yVal>
            <c:numRef>
              <c:f>Sheet1!$H$10:$H$28</c:f>
              <c:numCache>
                <c:formatCode>General</c:formatCode>
                <c:ptCount val="19"/>
                <c:pt idx="0">
                  <c:v>0.14508153397020693</c:v>
                </c:pt>
                <c:pt idx="1">
                  <c:v>0.43969601781378526</c:v>
                </c:pt>
                <c:pt idx="2">
                  <c:v>1.1468467313410817</c:v>
                </c:pt>
                <c:pt idx="3">
                  <c:v>2.5743683358494129</c:v>
                </c:pt>
                <c:pt idx="4">
                  <c:v>4.9733433621865588</c:v>
                </c:pt>
                <c:pt idx="5">
                  <c:v>8.2687270945689431</c:v>
                </c:pt>
                <c:pt idx="6">
                  <c:v>11.831541406803481</c:v>
                </c:pt>
                <c:pt idx="7">
                  <c:v>14.569896028254146</c:v>
                </c:pt>
                <c:pt idx="8">
                  <c:v>15.441306107120123</c:v>
                </c:pt>
                <c:pt idx="9">
                  <c:v>14.083936798067064</c:v>
                </c:pt>
                <c:pt idx="10">
                  <c:v>11.055453384373223</c:v>
                </c:pt>
                <c:pt idx="11">
                  <c:v>7.4686396013290608</c:v>
                </c:pt>
                <c:pt idx="12">
                  <c:v>4.3422907919399956</c:v>
                </c:pt>
                <c:pt idx="13">
                  <c:v>2.1727450011825509</c:v>
                </c:pt>
                <c:pt idx="14">
                  <c:v>0.93564493374985336</c:v>
                </c:pt>
                <c:pt idx="15">
                  <c:v>0.34675747867272882</c:v>
                </c:pt>
                <c:pt idx="16">
                  <c:v>0.11059947304581938</c:v>
                </c:pt>
                <c:pt idx="17">
                  <c:v>3.0359368542784211E-2</c:v>
                </c:pt>
                <c:pt idx="18">
                  <c:v>7.1720757179790364E-3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67264"/>
        <c:axId val="41068800"/>
      </c:scatterChart>
      <c:catAx>
        <c:axId val="41050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Weight (pounds)</a:t>
                </a:r>
              </a:p>
            </c:rich>
          </c:tx>
          <c:layout>
            <c:manualLayout>
              <c:xMode val="edge"/>
              <c:yMode val="edge"/>
              <c:x val="0.46240643944435011"/>
              <c:y val="0.849878934624697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05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052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babies</a:t>
                </a:r>
              </a:p>
            </c:rich>
          </c:tx>
          <c:layout>
            <c:manualLayout>
              <c:xMode val="edge"/>
              <c:yMode val="edge"/>
              <c:x val="3.0075215573616268E-2"/>
              <c:y val="0.3244552058111380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050880"/>
        <c:crosses val="autoZero"/>
        <c:crossBetween val="between"/>
      </c:valAx>
      <c:valAx>
        <c:axId val="41067264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 w="9525">
            <a:noFill/>
          </a:ln>
        </c:spPr>
        <c:crossAx val="41068800"/>
        <c:crosses val="max"/>
        <c:crossBetween val="midCat"/>
      </c:valAx>
      <c:valAx>
        <c:axId val="41068800"/>
        <c:scaling>
          <c:orientation val="minMax"/>
          <c:max val="18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1067264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225600829711755"/>
          <c:y val="0.92978208232445525"/>
          <c:w val="0.29887245476281166"/>
          <c:h val="5.326876513317191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Three bell curves with the same mean</a:t>
            </a:r>
          </a:p>
        </c:rich>
      </c:tx>
      <c:layout>
        <c:manualLayout>
          <c:xMode val="edge"/>
          <c:yMode val="edge"/>
          <c:x val="0.26375446209177489"/>
          <c:y val="3.28283637852247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15029921100584E-2"/>
          <c:y val="0.20202070021676782"/>
          <c:w val="0.87702403959350916"/>
          <c:h val="0.709597709511397"/>
        </c:manualLayout>
      </c:layout>
      <c:scatterChart>
        <c:scatterStyle val="smoothMarker"/>
        <c:varyColors val="0"/>
        <c:ser>
          <c:idx val="0"/>
          <c:order val="0"/>
          <c:tx>
            <c:v>sigma = 2.6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Sheet1!$J$10:$J$49</c:f>
              <c:numCache>
                <c:formatCode>General</c:formatCode>
                <c:ptCount val="4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</c:numCache>
            </c:numRef>
          </c:xVal>
          <c:yVal>
            <c:numRef>
              <c:f>Sheet1!$K$10:$K$49</c:f>
              <c:numCache>
                <c:formatCode>General</c:formatCode>
                <c:ptCount val="40"/>
                <c:pt idx="0">
                  <c:v>1.5766407839067376E-69</c:v>
                </c:pt>
                <c:pt idx="1">
                  <c:v>1.084293913463758E-63</c:v>
                </c:pt>
                <c:pt idx="2">
                  <c:v>4.0908269092676451E-58</c:v>
                </c:pt>
                <c:pt idx="3">
                  <c:v>8.4669112768858856E-53</c:v>
                </c:pt>
                <c:pt idx="4">
                  <c:v>9.6136594650005485E-48</c:v>
                </c:pt>
                <c:pt idx="5">
                  <c:v>5.9882825082252791E-43</c:v>
                </c:pt>
                <c:pt idx="6">
                  <c:v>2.0462827718059978E-38</c:v>
                </c:pt>
                <c:pt idx="7">
                  <c:v>3.8360020941183853E-34</c:v>
                </c:pt>
                <c:pt idx="8">
                  <c:v>3.9449530968264494E-30</c:v>
                </c:pt>
                <c:pt idx="9">
                  <c:v>2.2256387458106385E-26</c:v>
                </c:pt>
                <c:pt idx="10">
                  <c:v>6.8883835861656546E-23</c:v>
                </c:pt>
                <c:pt idx="11">
                  <c:v>1.1695796248794502E-19</c:v>
                </c:pt>
                <c:pt idx="12">
                  <c:v>1.0894118256732569E-16</c:v>
                </c:pt>
                <c:pt idx="13">
                  <c:v>5.5667817833288074E-14</c:v>
                </c:pt>
                <c:pt idx="14">
                  <c:v>1.560508469983199E-11</c:v>
                </c:pt>
                <c:pt idx="15">
                  <c:v>2.3998156644466647E-9</c:v>
                </c:pt>
                <c:pt idx="16">
                  <c:v>2.0246010516234764E-7</c:v>
                </c:pt>
                <c:pt idx="17">
                  <c:v>9.3702429882333315E-6</c:v>
                </c:pt>
                <c:pt idx="18">
                  <c:v>2.3790965590702538E-4</c:v>
                </c:pt>
                <c:pt idx="19">
                  <c:v>3.3137756726148203E-3</c:v>
                </c:pt>
                <c:pt idx="20">
                  <c:v>2.5321181284548546E-2</c:v>
                </c:pt>
                <c:pt idx="21">
                  <c:v>0.10614380218436464</c:v>
                </c:pt>
                <c:pt idx="22">
                  <c:v>0.2440928954832888</c:v>
                </c:pt>
                <c:pt idx="23">
                  <c:v>0.30793954128099388</c:v>
                </c:pt>
                <c:pt idx="24">
                  <c:v>0.21312068265663769</c:v>
                </c:pt>
                <c:pt idx="25">
                  <c:v>8.0916214954559057E-2</c:v>
                </c:pt>
                <c:pt idx="26">
                  <c:v>1.6853703177705109E-2</c:v>
                </c:pt>
                <c:pt idx="27">
                  <c:v>1.9257723340628107E-3</c:v>
                </c:pt>
                <c:pt idx="28">
                  <c:v>1.2071586933085443E-4</c:v>
                </c:pt>
                <c:pt idx="29">
                  <c:v>4.1511995443869418E-6</c:v>
                </c:pt>
                <c:pt idx="30">
                  <c:v>7.8312786016205182E-8</c:v>
                </c:pt>
                <c:pt idx="31">
                  <c:v>8.1047861402352095E-10</c:v>
                </c:pt>
                <c:pt idx="32">
                  <c:v>4.6015088918953401E-12</c:v>
                </c:pt>
                <c:pt idx="33">
                  <c:v>1.4332065761729708E-14</c:v>
                </c:pt>
                <c:pt idx="34">
                  <c:v>2.448877943247116E-17</c:v>
                </c:pt>
                <c:pt idx="35">
                  <c:v>2.2954894848301707E-20</c:v>
                </c:pt>
                <c:pt idx="36">
                  <c:v>1.1804111320060931E-23</c:v>
                </c:pt>
                <c:pt idx="37">
                  <c:v>3.329976020046375E-27</c:v>
                </c:pt>
                <c:pt idx="38">
                  <c:v>5.1534579451561966E-31</c:v>
                </c:pt>
                <c:pt idx="39">
                  <c:v>4.3752833851750827E-35</c:v>
                </c:pt>
              </c:numCache>
            </c:numRef>
          </c:yVal>
          <c:smooth val="1"/>
        </c:ser>
        <c:ser>
          <c:idx val="1"/>
          <c:order val="1"/>
          <c:tx>
            <c:v>sigma = 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Sheet1!$J$10:$J$49</c:f>
              <c:numCache>
                <c:formatCode>General</c:formatCode>
                <c:ptCount val="4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</c:numCache>
            </c:numRef>
          </c:xVal>
          <c:yVal>
            <c:numRef>
              <c:f>Sheet1!$L$10:$L$49</c:f>
              <c:numCache>
                <c:formatCode>General</c:formatCode>
                <c:ptCount val="40"/>
                <c:pt idx="0">
                  <c:v>1.3061734655588196E-18</c:v>
                </c:pt>
                <c:pt idx="1">
                  <c:v>3.7614424614404747E-17</c:v>
                </c:pt>
                <c:pt idx="2">
                  <c:v>9.3222435258630927E-16</c:v>
                </c:pt>
                <c:pt idx="3">
                  <c:v>1.9883778660502316E-14</c:v>
                </c:pt>
                <c:pt idx="4">
                  <c:v>3.6499746776334202E-13</c:v>
                </c:pt>
                <c:pt idx="5">
                  <c:v>5.7662469519322332E-12</c:v>
                </c:pt>
                <c:pt idx="6">
                  <c:v>7.8398739441936659E-11</c:v>
                </c:pt>
                <c:pt idx="7">
                  <c:v>9.1735488242794422E-10</c:v>
                </c:pt>
                <c:pt idx="8">
                  <c:v>9.2380036364226592E-9</c:v>
                </c:pt>
                <c:pt idx="9">
                  <c:v>8.0062903559321914E-8</c:v>
                </c:pt>
                <c:pt idx="10">
                  <c:v>5.9716864790485476E-7</c:v>
                </c:pt>
                <c:pt idx="11">
                  <c:v>3.8333203643273596E-6</c:v>
                </c:pt>
                <c:pt idx="12">
                  <c:v>2.1177061076750557E-5</c:v>
                </c:pt>
                <c:pt idx="13">
                  <c:v>1.0068591408455583E-4</c:v>
                </c:pt>
                <c:pt idx="14">
                  <c:v>4.1198765271370909E-4</c:v>
                </c:pt>
                <c:pt idx="15">
                  <c:v>1.4508153397020693E-3</c:v>
                </c:pt>
                <c:pt idx="16">
                  <c:v>4.3969601781378527E-3</c:v>
                </c:pt>
                <c:pt idx="17">
                  <c:v>1.1468467313410818E-2</c:v>
                </c:pt>
                <c:pt idx="18">
                  <c:v>2.574368335849413E-2</c:v>
                </c:pt>
                <c:pt idx="19">
                  <c:v>4.9733433621865587E-2</c:v>
                </c:pt>
                <c:pt idx="20">
                  <c:v>8.2687270945689437E-2</c:v>
                </c:pt>
                <c:pt idx="21">
                  <c:v>0.11831541406803481</c:v>
                </c:pt>
                <c:pt idx="22">
                  <c:v>0.14569896028254145</c:v>
                </c:pt>
                <c:pt idx="23">
                  <c:v>0.15441306107120123</c:v>
                </c:pt>
                <c:pt idx="24">
                  <c:v>0.14083936798067065</c:v>
                </c:pt>
                <c:pt idx="25">
                  <c:v>0.11055453384373223</c:v>
                </c:pt>
                <c:pt idx="26">
                  <c:v>7.4686396013290607E-2</c:v>
                </c:pt>
                <c:pt idx="27">
                  <c:v>4.3422907919399956E-2</c:v>
                </c:pt>
                <c:pt idx="28">
                  <c:v>2.1727450011825508E-2</c:v>
                </c:pt>
                <c:pt idx="29">
                  <c:v>9.3564493374985336E-3</c:v>
                </c:pt>
                <c:pt idx="30">
                  <c:v>3.4675747867272881E-3</c:v>
                </c:pt>
                <c:pt idx="31">
                  <c:v>1.1059947304581938E-3</c:v>
                </c:pt>
                <c:pt idx="32">
                  <c:v>3.0359368542784209E-4</c:v>
                </c:pt>
                <c:pt idx="33">
                  <c:v>7.1720757179790368E-5</c:v>
                </c:pt>
                <c:pt idx="34">
                  <c:v>1.4581743440666874E-5</c:v>
                </c:pt>
                <c:pt idx="35">
                  <c:v>2.5514466674921336E-6</c:v>
                </c:pt>
                <c:pt idx="36">
                  <c:v>3.8421648272528089E-7</c:v>
                </c:pt>
                <c:pt idx="37">
                  <c:v>4.979410655940627E-8</c:v>
                </c:pt>
                <c:pt idx="38">
                  <c:v>5.5538270568429715E-9</c:v>
                </c:pt>
                <c:pt idx="39">
                  <c:v>5.3311292846301018E-10</c:v>
                </c:pt>
              </c:numCache>
            </c:numRef>
          </c:yVal>
          <c:smooth val="1"/>
        </c:ser>
        <c:ser>
          <c:idx val="2"/>
          <c:order val="2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Sheet1!$J$10:$J$49</c:f>
              <c:numCache>
                <c:formatCode>General</c:formatCode>
                <c:ptCount val="4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</c:numCache>
            </c:numRef>
          </c:xVal>
          <c:yVal>
            <c:numRef>
              <c:f>Sheet1!$M$10:$M$49</c:f>
              <c:numCache>
                <c:formatCode>General</c:formatCode>
                <c:ptCount val="40"/>
                <c:pt idx="0">
                  <c:v>4.1667302478195759E-6</c:v>
                </c:pt>
                <c:pt idx="1">
                  <c:v>9.6523659023956104E-6</c:v>
                </c:pt>
                <c:pt idx="2">
                  <c:v>2.1536507768191804E-5</c:v>
                </c:pt>
                <c:pt idx="3">
                  <c:v>4.6282829440435492E-5</c:v>
                </c:pt>
                <c:pt idx="4">
                  <c:v>9.5800468725293575E-5</c:v>
                </c:pt>
                <c:pt idx="5">
                  <c:v>1.9099345306241691E-4</c:v>
                </c:pt>
                <c:pt idx="6">
                  <c:v>3.6675195794587644E-4</c:v>
                </c:pt>
                <c:pt idx="7">
                  <c:v>6.7831202352198604E-4</c:v>
                </c:pt>
                <c:pt idx="8">
                  <c:v>1.2083415331282201E-3</c:v>
                </c:pt>
                <c:pt idx="9">
                  <c:v>2.0732563543996848E-3</c:v>
                </c:pt>
                <c:pt idx="10">
                  <c:v>3.4262529364923748E-3</c:v>
                </c:pt>
                <c:pt idx="11">
                  <c:v>5.4536711906105718E-3</c:v>
                </c:pt>
                <c:pt idx="12">
                  <c:v>8.3610648783934687E-3</c:v>
                </c:pt>
                <c:pt idx="13">
                  <c:v>1.2346314919630114E-2</c:v>
                </c:pt>
                <c:pt idx="14">
                  <c:v>1.7559664795434027E-2</c:v>
                </c:pt>
                <c:pt idx="15">
                  <c:v>2.4054603672877449E-2</c:v>
                </c:pt>
                <c:pt idx="16">
                  <c:v>3.1738273931272945E-2</c:v>
                </c:pt>
                <c:pt idx="17">
                  <c:v>4.0334020656938592E-2</c:v>
                </c:pt>
                <c:pt idx="18">
                  <c:v>4.9369967618190132E-2</c:v>
                </c:pt>
                <c:pt idx="19">
                  <c:v>5.8204596404338775E-2</c:v>
                </c:pt>
                <c:pt idx="20">
                  <c:v>6.6092904202993755E-2</c:v>
                </c:pt>
                <c:pt idx="21">
                  <c:v>7.2286217991134355E-2</c:v>
                </c:pt>
                <c:pt idx="22">
                  <c:v>7.6148137293352097E-2</c:v>
                </c:pt>
                <c:pt idx="23">
                  <c:v>7.7262041476054741E-2</c:v>
                </c:pt>
                <c:pt idx="24">
                  <c:v>7.5505082768552514E-2</c:v>
                </c:pt>
                <c:pt idx="25">
                  <c:v>7.1070490131309103E-2</c:v>
                </c:pt>
                <c:pt idx="26">
                  <c:v>6.4432583742023347E-2</c:v>
                </c:pt>
                <c:pt idx="27">
                  <c:v>5.6263260597470201E-2</c:v>
                </c:pt>
                <c:pt idx="28">
                  <c:v>4.7320286016292123E-2</c:v>
                </c:pt>
                <c:pt idx="29">
                  <c:v>3.8333011434202563E-2</c:v>
                </c:pt>
                <c:pt idx="30">
                  <c:v>2.990898192015231E-2</c:v>
                </c:pt>
                <c:pt idx="31">
                  <c:v>2.247674588132274E-2</c:v>
                </c:pt>
                <c:pt idx="32">
                  <c:v>1.6269280789736613E-2</c:v>
                </c:pt>
                <c:pt idx="33">
                  <c:v>1.1342437309741726E-2</c:v>
                </c:pt>
                <c:pt idx="34">
                  <c:v>7.616361241104758E-3</c:v>
                </c:pt>
                <c:pt idx="35">
                  <c:v>4.9259703653268122E-3</c:v>
                </c:pt>
                <c:pt idx="36">
                  <c:v>3.0685921456847327E-3</c:v>
                </c:pt>
                <c:pt idx="37">
                  <c:v>1.8411520557615321E-3</c:v>
                </c:pt>
                <c:pt idx="38">
                  <c:v>1.0640039961786437E-3</c:v>
                </c:pt>
                <c:pt idx="39">
                  <c:v>5.9224305246978319E-4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43328"/>
        <c:axId val="41444864"/>
      </c:scatterChart>
      <c:valAx>
        <c:axId val="41443328"/>
        <c:scaling>
          <c:orientation val="minMax"/>
          <c:max val="40"/>
          <c:min val="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44864"/>
        <c:crosses val="autoZero"/>
        <c:crossBetween val="midCat"/>
      </c:valAx>
      <c:valAx>
        <c:axId val="414448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43328"/>
        <c:crossesAt val="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27</xdr:row>
      <xdr:rowOff>76200</xdr:rowOff>
    </xdr:from>
    <xdr:to>
      <xdr:col>8</xdr:col>
      <xdr:colOff>514350</xdr:colOff>
      <xdr:row>51</xdr:row>
      <xdr:rowOff>123825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55</xdr:row>
      <xdr:rowOff>142875</xdr:rowOff>
    </xdr:from>
    <xdr:to>
      <xdr:col>8</xdr:col>
      <xdr:colOff>533400</xdr:colOff>
      <xdr:row>78</xdr:row>
      <xdr:rowOff>133350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0.7499</cdr:x>
      <cdr:y>0.81608</cdr:y>
    </cdr:from>
    <cdr:to>
      <cdr:x>0.93117</cdr:x>
      <cdr:y>0.87628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4547" y="3089130"/>
          <a:ext cx="1068783" cy="227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sigma = 5.2</a:t>
          </a:r>
          <a:endParaRPr lang="en-US"/>
        </a:p>
      </cdr:txBody>
    </cdr:sp>
  </cdr:relSizeAnchor>
  <cdr:relSizeAnchor xmlns:cdr="http://schemas.openxmlformats.org/drawingml/2006/chartDrawing">
    <cdr:from>
      <cdr:x>0.56862</cdr:x>
      <cdr:y>0.43323</cdr:y>
    </cdr:from>
    <cdr:to>
      <cdr:x>0.74891</cdr:x>
      <cdr:y>0.49196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5763" y="1641385"/>
          <a:ext cx="1062983" cy="22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sigma = 1.3</a:t>
          </a:r>
          <a:endParaRPr lang="en-US"/>
        </a:p>
      </cdr:txBody>
    </cdr:sp>
  </cdr:relSizeAnchor>
  <cdr:relSizeAnchor xmlns:cdr="http://schemas.openxmlformats.org/drawingml/2006/chartDrawing">
    <cdr:from>
      <cdr:x>0.6124</cdr:x>
      <cdr:y>0.71543</cdr:y>
    </cdr:from>
    <cdr:to>
      <cdr:x>0.79442</cdr:x>
      <cdr:y>0.7749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13895" y="2708532"/>
          <a:ext cx="1073134" cy="2248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sigma = 2.6</a:t>
          </a:r>
          <a:endParaRPr lang="en-US"/>
        </a:p>
      </cdr:txBody>
    </cdr:sp>
  </cdr:relSizeAnchor>
  <cdr:relSizeAnchor xmlns:cdr="http://schemas.openxmlformats.org/drawingml/2006/chartDrawing">
    <cdr:from>
      <cdr:x>0.53788</cdr:x>
      <cdr:y>0.22821</cdr:y>
    </cdr:from>
    <cdr:to>
      <cdr:x>0.53916</cdr:x>
      <cdr:y>0.96935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812684" y="847725"/>
          <a:ext cx="6715" cy="275317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0.53173</cdr:x>
      <cdr:y>0.21438</cdr:y>
    </cdr:from>
    <cdr:to>
      <cdr:x>0.97003</cdr:x>
      <cdr:y>0.27384</cdr:y>
    </cdr:to>
    <cdr:sp macro="" textlink="">
      <cdr:nvSpPr>
        <cdr:cNvPr id="20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8236" y="813838"/>
          <a:ext cx="2584223" cy="2248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mean = median = mode = 22.9</a:t>
          </a:r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abSelected="1" topLeftCell="A53" workbookViewId="0">
      <selection activeCell="Q60" sqref="Q60"/>
    </sheetView>
  </sheetViews>
  <sheetFormatPr defaultRowHeight="12.75" x14ac:dyDescent="0.2"/>
  <cols>
    <col min="4" max="4" width="9.28515625" bestFit="1" customWidth="1"/>
    <col min="11" max="11" width="11.42578125" bestFit="1" customWidth="1"/>
  </cols>
  <sheetData>
    <row r="1" spans="1:16" x14ac:dyDescent="0.2">
      <c r="A1" t="s">
        <v>12</v>
      </c>
    </row>
    <row r="2" spans="1:16" x14ac:dyDescent="0.2">
      <c r="A2" t="s">
        <v>13</v>
      </c>
    </row>
    <row r="3" spans="1:16" x14ac:dyDescent="0.2">
      <c r="A3" t="s">
        <v>14</v>
      </c>
    </row>
    <row r="5" spans="1:16" x14ac:dyDescent="0.2">
      <c r="C5" t="s">
        <v>0</v>
      </c>
    </row>
    <row r="7" spans="1:16" x14ac:dyDescent="0.2">
      <c r="C7" t="s">
        <v>1</v>
      </c>
      <c r="K7" t="s">
        <v>5</v>
      </c>
      <c r="L7">
        <f>F29</f>
        <v>22.887000000000008</v>
      </c>
    </row>
    <row r="8" spans="1:16" x14ac:dyDescent="0.2">
      <c r="K8" t="s">
        <v>8</v>
      </c>
      <c r="N8" t="s">
        <v>3</v>
      </c>
    </row>
    <row r="9" spans="1:16" x14ac:dyDescent="0.2">
      <c r="A9" t="s">
        <v>10</v>
      </c>
      <c r="B9" t="s">
        <v>11</v>
      </c>
      <c r="C9" t="s">
        <v>2</v>
      </c>
      <c r="D9" t="s">
        <v>3</v>
      </c>
      <c r="E9" t="s">
        <v>4</v>
      </c>
      <c r="F9" t="s">
        <v>6</v>
      </c>
      <c r="G9" t="s">
        <v>7</v>
      </c>
      <c r="H9" t="s">
        <v>9</v>
      </c>
      <c r="K9">
        <f>L9/2</f>
        <v>1.2905648956949043</v>
      </c>
      <c r="L9">
        <f>G30</f>
        <v>2.5811297913898086</v>
      </c>
      <c r="M9">
        <f>L9*2</f>
        <v>5.1622595827796172</v>
      </c>
      <c r="N9">
        <v>1</v>
      </c>
      <c r="O9">
        <v>2</v>
      </c>
      <c r="P9">
        <v>3</v>
      </c>
    </row>
    <row r="10" spans="1:16" x14ac:dyDescent="0.2">
      <c r="A10">
        <v>15.5</v>
      </c>
      <c r="B10">
        <v>15</v>
      </c>
      <c r="C10">
        <v>0.1</v>
      </c>
      <c r="D10" s="1">
        <f>(C10)/100</f>
        <v>1E-3</v>
      </c>
      <c r="E10">
        <f>D10*B10</f>
        <v>1.4999999999999999E-2</v>
      </c>
      <c r="F10">
        <f t="shared" ref="F10:F28" si="0">(B10-F$29)^2</f>
        <v>62.20476900000012</v>
      </c>
      <c r="G10">
        <f>F10*D10</f>
        <v>6.2204769000000118E-2</v>
      </c>
      <c r="H10">
        <f>100*NORMDIST(B10,F$29,G$30,FALSE)</f>
        <v>0.14508153397020693</v>
      </c>
      <c r="J10">
        <v>0</v>
      </c>
      <c r="K10">
        <f t="shared" ref="K10:K32" si="1">NORMDIST($J10,$L$7,K$9,FALSE)</f>
        <v>1.5766407839067376E-69</v>
      </c>
      <c r="L10">
        <f t="shared" ref="L10:M31" si="2">NORMDIST($J10,$L$7,L$9,FALSE)</f>
        <v>1.3061734655588196E-18</v>
      </c>
      <c r="M10">
        <f t="shared" si="2"/>
        <v>4.1667302478195759E-6</v>
      </c>
    </row>
    <row r="11" spans="1:16" x14ac:dyDescent="0.2">
      <c r="A11">
        <f t="shared" ref="A11:B28" si="3">A10+1</f>
        <v>16.5</v>
      </c>
      <c r="B11">
        <f t="shared" si="3"/>
        <v>16</v>
      </c>
      <c r="C11">
        <v>0.2</v>
      </c>
      <c r="D11" s="1">
        <f>(C11-C10)/100</f>
        <v>1E-3</v>
      </c>
      <c r="E11">
        <f>D11*B11</f>
        <v>1.6E-2</v>
      </c>
      <c r="F11">
        <f t="shared" si="0"/>
        <v>47.430769000000105</v>
      </c>
      <c r="G11">
        <f>F11*D11</f>
        <v>4.7430769000000109E-2</v>
      </c>
      <c r="H11">
        <f t="shared" ref="H11:H28" si="4">100*NORMDIST(B11,F$29,G$30,FALSE)</f>
        <v>0.43969601781378526</v>
      </c>
      <c r="J11">
        <f t="shared" ref="J11:J30" si="5">J10+1</f>
        <v>1</v>
      </c>
      <c r="K11">
        <f t="shared" si="1"/>
        <v>1.084293913463758E-63</v>
      </c>
      <c r="L11">
        <f t="shared" si="2"/>
        <v>3.7614424614404747E-17</v>
      </c>
      <c r="M11">
        <f t="shared" si="2"/>
        <v>9.6523659023956104E-6</v>
      </c>
    </row>
    <row r="12" spans="1:16" x14ac:dyDescent="0.2">
      <c r="A12">
        <f t="shared" si="3"/>
        <v>17.5</v>
      </c>
      <c r="B12">
        <f t="shared" si="3"/>
        <v>17</v>
      </c>
      <c r="C12">
        <v>0.8</v>
      </c>
      <c r="D12" s="1">
        <f t="shared" ref="D12:D28" si="6">(C12-C11)/100</f>
        <v>6.000000000000001E-3</v>
      </c>
      <c r="E12">
        <f t="shared" ref="E12:E19" si="7">D12*B12</f>
        <v>0.10200000000000002</v>
      </c>
      <c r="F12">
        <f t="shared" si="0"/>
        <v>34.656769000000089</v>
      </c>
      <c r="G12">
        <f t="shared" ref="G12:G19" si="8">F12*D12</f>
        <v>0.20794061400000058</v>
      </c>
      <c r="H12">
        <f t="shared" si="4"/>
        <v>1.1468467313410817</v>
      </c>
      <c r="J12">
        <f t="shared" si="5"/>
        <v>2</v>
      </c>
      <c r="K12">
        <f t="shared" si="1"/>
        <v>4.0908269092676451E-58</v>
      </c>
      <c r="L12">
        <f t="shared" si="2"/>
        <v>9.3222435258630927E-16</v>
      </c>
      <c r="M12">
        <f t="shared" si="2"/>
        <v>2.1536507768191804E-5</v>
      </c>
    </row>
    <row r="13" spans="1:16" x14ac:dyDescent="0.2">
      <c r="A13">
        <f t="shared" si="3"/>
        <v>18.5</v>
      </c>
      <c r="B13">
        <f t="shared" si="3"/>
        <v>18</v>
      </c>
      <c r="C13">
        <v>3</v>
      </c>
      <c r="D13" s="1">
        <f t="shared" si="6"/>
        <v>2.2000000000000002E-2</v>
      </c>
      <c r="E13">
        <f t="shared" si="7"/>
        <v>0.39600000000000002</v>
      </c>
      <c r="F13">
        <f t="shared" si="0"/>
        <v>23.882769000000074</v>
      </c>
      <c r="G13">
        <f t="shared" si="8"/>
        <v>0.52542091800000168</v>
      </c>
      <c r="H13">
        <f t="shared" si="4"/>
        <v>2.5743683358494129</v>
      </c>
      <c r="J13">
        <f t="shared" si="5"/>
        <v>3</v>
      </c>
      <c r="K13">
        <f t="shared" si="1"/>
        <v>8.4669112768858856E-53</v>
      </c>
      <c r="L13">
        <f t="shared" si="2"/>
        <v>1.9883778660502316E-14</v>
      </c>
      <c r="M13">
        <f t="shared" si="2"/>
        <v>4.6282829440435492E-5</v>
      </c>
    </row>
    <row r="14" spans="1:16" x14ac:dyDescent="0.2">
      <c r="A14">
        <f t="shared" si="3"/>
        <v>19.5</v>
      </c>
      <c r="B14">
        <f t="shared" si="3"/>
        <v>19</v>
      </c>
      <c r="C14">
        <v>8.1999999999999993</v>
      </c>
      <c r="D14" s="1">
        <f t="shared" si="6"/>
        <v>5.1999999999999991E-2</v>
      </c>
      <c r="E14">
        <f t="shared" si="7"/>
        <v>0.98799999999999977</v>
      </c>
      <c r="F14">
        <f t="shared" si="0"/>
        <v>15.108769000000059</v>
      </c>
      <c r="G14">
        <f t="shared" si="8"/>
        <v>0.78565598800000291</v>
      </c>
      <c r="H14">
        <f t="shared" si="4"/>
        <v>4.9733433621865588</v>
      </c>
      <c r="J14">
        <f t="shared" si="5"/>
        <v>4</v>
      </c>
      <c r="K14">
        <f t="shared" si="1"/>
        <v>9.6136594650005485E-48</v>
      </c>
      <c r="L14">
        <f t="shared" si="2"/>
        <v>3.6499746776334202E-13</v>
      </c>
      <c r="M14">
        <f t="shared" si="2"/>
        <v>9.5800468725293575E-5</v>
      </c>
    </row>
    <row r="15" spans="1:16" x14ac:dyDescent="0.2">
      <c r="A15">
        <f t="shared" si="3"/>
        <v>20.5</v>
      </c>
      <c r="B15">
        <f t="shared" si="3"/>
        <v>20</v>
      </c>
      <c r="C15">
        <v>17.5</v>
      </c>
      <c r="D15" s="1">
        <f t="shared" si="6"/>
        <v>9.3000000000000013E-2</v>
      </c>
      <c r="E15">
        <f t="shared" si="7"/>
        <v>1.8600000000000003</v>
      </c>
      <c r="F15">
        <f t="shared" si="0"/>
        <v>8.3347690000000441</v>
      </c>
      <c r="G15">
        <f t="shared" si="8"/>
        <v>0.77513351700000421</v>
      </c>
      <c r="H15">
        <f t="shared" si="4"/>
        <v>8.2687270945689431</v>
      </c>
      <c r="J15">
        <f t="shared" si="5"/>
        <v>5</v>
      </c>
      <c r="K15">
        <f t="shared" si="1"/>
        <v>5.9882825082252791E-43</v>
      </c>
      <c r="L15">
        <f t="shared" si="2"/>
        <v>5.7662469519322332E-12</v>
      </c>
      <c r="M15">
        <f t="shared" si="2"/>
        <v>1.9099345306241691E-4</v>
      </c>
    </row>
    <row r="16" spans="1:16" x14ac:dyDescent="0.2">
      <c r="A16">
        <f t="shared" si="3"/>
        <v>21.5</v>
      </c>
      <c r="B16">
        <f t="shared" si="3"/>
        <v>21</v>
      </c>
      <c r="C16">
        <v>30.9</v>
      </c>
      <c r="D16" s="1">
        <f t="shared" si="6"/>
        <v>0.13399999999999998</v>
      </c>
      <c r="E16">
        <f t="shared" si="7"/>
        <v>2.8139999999999996</v>
      </c>
      <c r="F16">
        <f t="shared" si="0"/>
        <v>3.5607690000000285</v>
      </c>
      <c r="G16">
        <f t="shared" si="8"/>
        <v>0.47714304600000373</v>
      </c>
      <c r="H16">
        <f t="shared" si="4"/>
        <v>11.831541406803481</v>
      </c>
      <c r="J16">
        <f t="shared" si="5"/>
        <v>6</v>
      </c>
      <c r="K16">
        <f t="shared" si="1"/>
        <v>2.0462827718059978E-38</v>
      </c>
      <c r="L16">
        <f t="shared" si="2"/>
        <v>7.8398739441936659E-11</v>
      </c>
      <c r="M16">
        <f t="shared" si="2"/>
        <v>3.6675195794587644E-4</v>
      </c>
    </row>
    <row r="17" spans="1:13" x14ac:dyDescent="0.2">
      <c r="A17">
        <f t="shared" si="3"/>
        <v>22.5</v>
      </c>
      <c r="B17">
        <f t="shared" si="3"/>
        <v>22</v>
      </c>
      <c r="C17">
        <v>46.5</v>
      </c>
      <c r="D17" s="1">
        <f t="shared" si="6"/>
        <v>0.15600000000000003</v>
      </c>
      <c r="E17">
        <f t="shared" si="7"/>
        <v>3.4320000000000004</v>
      </c>
      <c r="F17">
        <f t="shared" si="0"/>
        <v>0.78676900000001337</v>
      </c>
      <c r="G17">
        <f t="shared" si="8"/>
        <v>0.12273596400000211</v>
      </c>
      <c r="H17">
        <f t="shared" si="4"/>
        <v>14.569896028254146</v>
      </c>
      <c r="J17">
        <f t="shared" si="5"/>
        <v>7</v>
      </c>
      <c r="K17">
        <f t="shared" si="1"/>
        <v>3.8360020941183853E-34</v>
      </c>
      <c r="L17">
        <f t="shared" si="2"/>
        <v>9.1735488242794422E-10</v>
      </c>
      <c r="M17">
        <f t="shared" si="2"/>
        <v>6.7831202352198604E-4</v>
      </c>
    </row>
    <row r="18" spans="1:13" x14ac:dyDescent="0.2">
      <c r="A18">
        <f t="shared" si="3"/>
        <v>23.5</v>
      </c>
      <c r="B18">
        <f t="shared" si="3"/>
        <v>23</v>
      </c>
      <c r="C18">
        <v>61.8</v>
      </c>
      <c r="D18" s="1">
        <f t="shared" si="6"/>
        <v>0.15299999999999997</v>
      </c>
      <c r="E18">
        <f t="shared" si="7"/>
        <v>3.5189999999999992</v>
      </c>
      <c r="F18">
        <f t="shared" si="0"/>
        <v>1.2768999999998292E-2</v>
      </c>
      <c r="G18">
        <f t="shared" si="8"/>
        <v>1.9536569999997382E-3</v>
      </c>
      <c r="H18">
        <f t="shared" si="4"/>
        <v>15.441306107120123</v>
      </c>
      <c r="J18">
        <f t="shared" si="5"/>
        <v>8</v>
      </c>
      <c r="K18">
        <f t="shared" si="1"/>
        <v>3.9449530968264494E-30</v>
      </c>
      <c r="L18">
        <f t="shared" si="2"/>
        <v>9.2380036364226592E-9</v>
      </c>
      <c r="M18">
        <f t="shared" si="2"/>
        <v>1.2083415331282201E-3</v>
      </c>
    </row>
    <row r="19" spans="1:13" x14ac:dyDescent="0.2">
      <c r="A19">
        <f t="shared" si="3"/>
        <v>24.5</v>
      </c>
      <c r="B19">
        <f t="shared" si="3"/>
        <v>24</v>
      </c>
      <c r="C19">
        <v>74.900000000000006</v>
      </c>
      <c r="D19" s="1">
        <f t="shared" si="6"/>
        <v>0.13100000000000009</v>
      </c>
      <c r="E19">
        <f t="shared" si="7"/>
        <v>3.1440000000000019</v>
      </c>
      <c r="F19">
        <f t="shared" si="0"/>
        <v>1.2387689999999831</v>
      </c>
      <c r="G19">
        <f t="shared" si="8"/>
        <v>0.1622787389999979</v>
      </c>
      <c r="H19">
        <f t="shared" si="4"/>
        <v>14.083936798067064</v>
      </c>
      <c r="J19">
        <f t="shared" si="5"/>
        <v>9</v>
      </c>
      <c r="K19">
        <f t="shared" si="1"/>
        <v>2.2256387458106385E-26</v>
      </c>
      <c r="L19">
        <f t="shared" si="2"/>
        <v>8.0062903559321914E-8</v>
      </c>
      <c r="M19">
        <f t="shared" si="2"/>
        <v>2.0732563543996848E-3</v>
      </c>
    </row>
    <row r="20" spans="1:13" x14ac:dyDescent="0.2">
      <c r="A20">
        <f t="shared" si="3"/>
        <v>25.5</v>
      </c>
      <c r="B20">
        <f t="shared" si="3"/>
        <v>25</v>
      </c>
      <c r="C20">
        <v>84.8</v>
      </c>
      <c r="D20" s="1">
        <f t="shared" si="6"/>
        <v>9.8999999999999921E-2</v>
      </c>
      <c r="E20">
        <f t="shared" ref="E20:E25" si="9">D20*B20</f>
        <v>2.4749999999999979</v>
      </c>
      <c r="F20">
        <f t="shared" si="0"/>
        <v>4.4647689999999685</v>
      </c>
      <c r="G20">
        <f t="shared" ref="G20:G25" si="10">F20*D20</f>
        <v>0.44201213099999653</v>
      </c>
      <c r="H20">
        <f t="shared" si="4"/>
        <v>11.055453384373223</v>
      </c>
      <c r="J20">
        <f t="shared" si="5"/>
        <v>10</v>
      </c>
      <c r="K20">
        <f t="shared" si="1"/>
        <v>6.8883835861656546E-23</v>
      </c>
      <c r="L20">
        <f t="shared" si="2"/>
        <v>5.9716864790485476E-7</v>
      </c>
      <c r="M20">
        <f t="shared" si="2"/>
        <v>3.4262529364923748E-3</v>
      </c>
    </row>
    <row r="21" spans="1:13" x14ac:dyDescent="0.2">
      <c r="A21">
        <f t="shared" si="3"/>
        <v>26.5</v>
      </c>
      <c r="B21">
        <f t="shared" si="3"/>
        <v>26</v>
      </c>
      <c r="C21">
        <v>91.4</v>
      </c>
      <c r="D21" s="1">
        <f t="shared" si="6"/>
        <v>6.6000000000000086E-2</v>
      </c>
      <c r="E21">
        <f t="shared" si="9"/>
        <v>1.7160000000000022</v>
      </c>
      <c r="F21">
        <f t="shared" si="0"/>
        <v>9.6907689999999533</v>
      </c>
      <c r="G21">
        <f t="shared" si="10"/>
        <v>0.63959075399999776</v>
      </c>
      <c r="H21">
        <f t="shared" si="4"/>
        <v>7.4686396013290608</v>
      </c>
      <c r="J21">
        <f t="shared" si="5"/>
        <v>11</v>
      </c>
      <c r="K21">
        <f t="shared" si="1"/>
        <v>1.1695796248794502E-19</v>
      </c>
      <c r="L21">
        <f t="shared" si="2"/>
        <v>3.8333203643273596E-6</v>
      </c>
      <c r="M21">
        <f t="shared" si="2"/>
        <v>5.4536711906105718E-3</v>
      </c>
    </row>
    <row r="22" spans="1:13" x14ac:dyDescent="0.2">
      <c r="A22">
        <f t="shared" si="3"/>
        <v>27.5</v>
      </c>
      <c r="B22">
        <f t="shared" si="3"/>
        <v>27</v>
      </c>
      <c r="C22">
        <v>95.4</v>
      </c>
      <c r="D22" s="1">
        <f t="shared" si="6"/>
        <v>0.04</v>
      </c>
      <c r="E22">
        <f t="shared" si="9"/>
        <v>1.08</v>
      </c>
      <c r="F22">
        <f t="shared" si="0"/>
        <v>16.916768999999938</v>
      </c>
      <c r="G22">
        <f t="shared" si="10"/>
        <v>0.6766707599999976</v>
      </c>
      <c r="H22">
        <f t="shared" si="4"/>
        <v>4.3422907919399956</v>
      </c>
      <c r="J22">
        <f t="shared" si="5"/>
        <v>12</v>
      </c>
      <c r="K22">
        <f t="shared" si="1"/>
        <v>1.0894118256732569E-16</v>
      </c>
      <c r="L22">
        <f t="shared" si="2"/>
        <v>2.1177061076750557E-5</v>
      </c>
      <c r="M22">
        <f t="shared" si="2"/>
        <v>8.3610648783934687E-3</v>
      </c>
    </row>
    <row r="23" spans="1:13" x14ac:dyDescent="0.2">
      <c r="A23">
        <f t="shared" si="3"/>
        <v>28.5</v>
      </c>
      <c r="B23">
        <f t="shared" si="3"/>
        <v>28</v>
      </c>
      <c r="C23">
        <v>97.7</v>
      </c>
      <c r="D23" s="1">
        <f t="shared" si="6"/>
        <v>2.2999999999999972E-2</v>
      </c>
      <c r="E23">
        <f t="shared" si="9"/>
        <v>0.64399999999999924</v>
      </c>
      <c r="F23">
        <f t="shared" si="0"/>
        <v>26.142768999999923</v>
      </c>
      <c r="G23">
        <f t="shared" si="10"/>
        <v>0.60128368699999746</v>
      </c>
      <c r="H23">
        <f t="shared" si="4"/>
        <v>2.1727450011825509</v>
      </c>
      <c r="J23">
        <f t="shared" si="5"/>
        <v>13</v>
      </c>
      <c r="K23">
        <f t="shared" si="1"/>
        <v>5.5667817833288074E-14</v>
      </c>
      <c r="L23">
        <f t="shared" si="2"/>
        <v>1.0068591408455583E-4</v>
      </c>
      <c r="M23">
        <f t="shared" si="2"/>
        <v>1.2346314919630114E-2</v>
      </c>
    </row>
    <row r="24" spans="1:13" x14ac:dyDescent="0.2">
      <c r="A24">
        <f t="shared" si="3"/>
        <v>29.5</v>
      </c>
      <c r="B24">
        <f t="shared" si="3"/>
        <v>29</v>
      </c>
      <c r="C24">
        <v>98.9</v>
      </c>
      <c r="D24" s="1">
        <f t="shared" si="6"/>
        <v>1.2000000000000028E-2</v>
      </c>
      <c r="E24">
        <f t="shared" si="9"/>
        <v>0.34800000000000081</v>
      </c>
      <c r="F24">
        <f t="shared" si="0"/>
        <v>37.368768999999908</v>
      </c>
      <c r="G24">
        <f t="shared" si="10"/>
        <v>0.44842522799999995</v>
      </c>
      <c r="H24">
        <f t="shared" si="4"/>
        <v>0.93564493374985336</v>
      </c>
      <c r="J24">
        <f t="shared" si="5"/>
        <v>14</v>
      </c>
      <c r="K24">
        <f t="shared" si="1"/>
        <v>1.560508469983199E-11</v>
      </c>
      <c r="L24">
        <f t="shared" si="2"/>
        <v>4.1198765271370909E-4</v>
      </c>
      <c r="M24">
        <f t="shared" si="2"/>
        <v>1.7559664795434027E-2</v>
      </c>
    </row>
    <row r="25" spans="1:13" x14ac:dyDescent="0.2">
      <c r="A25">
        <f t="shared" si="3"/>
        <v>30.5</v>
      </c>
      <c r="B25">
        <f t="shared" si="3"/>
        <v>30</v>
      </c>
      <c r="C25">
        <v>99.5</v>
      </c>
      <c r="D25" s="1">
        <f t="shared" si="6"/>
        <v>5.9999999999999429E-3</v>
      </c>
      <c r="E25">
        <f t="shared" si="9"/>
        <v>0.17999999999999827</v>
      </c>
      <c r="F25">
        <f t="shared" si="0"/>
        <v>50.594768999999893</v>
      </c>
      <c r="G25">
        <f t="shared" si="10"/>
        <v>0.30356861399999646</v>
      </c>
      <c r="H25">
        <f t="shared" si="4"/>
        <v>0.34675747867272882</v>
      </c>
      <c r="J25">
        <f t="shared" si="5"/>
        <v>15</v>
      </c>
      <c r="K25">
        <f t="shared" si="1"/>
        <v>2.3998156644466647E-9</v>
      </c>
      <c r="L25">
        <f t="shared" si="2"/>
        <v>1.4508153397020693E-3</v>
      </c>
      <c r="M25">
        <f t="shared" si="2"/>
        <v>2.4054603672877449E-2</v>
      </c>
    </row>
    <row r="26" spans="1:13" x14ac:dyDescent="0.2">
      <c r="A26">
        <f>A25+1</f>
        <v>31.5</v>
      </c>
      <c r="B26">
        <f>B25+1</f>
        <v>31</v>
      </c>
      <c r="C26">
        <v>99.8</v>
      </c>
      <c r="D26" s="1">
        <f t="shared" si="6"/>
        <v>2.9999999999999714E-3</v>
      </c>
      <c r="E26">
        <f>D26*B26</f>
        <v>9.2999999999999111E-2</v>
      </c>
      <c r="F26">
        <f t="shared" si="0"/>
        <v>65.820768999999871</v>
      </c>
      <c r="G26">
        <f>F26*D26</f>
        <v>0.19746230699999773</v>
      </c>
      <c r="H26">
        <f t="shared" si="4"/>
        <v>0.11059947304581938</v>
      </c>
      <c r="J26">
        <f t="shared" si="5"/>
        <v>16</v>
      </c>
      <c r="K26">
        <f t="shared" si="1"/>
        <v>2.0246010516234764E-7</v>
      </c>
      <c r="L26">
        <f t="shared" si="2"/>
        <v>4.3969601781378527E-3</v>
      </c>
      <c r="M26">
        <f t="shared" si="2"/>
        <v>3.1738273931272945E-2</v>
      </c>
    </row>
    <row r="27" spans="1:13" x14ac:dyDescent="0.2">
      <c r="A27">
        <f t="shared" si="3"/>
        <v>32.5</v>
      </c>
      <c r="B27">
        <f t="shared" si="3"/>
        <v>32</v>
      </c>
      <c r="C27">
        <v>99.9</v>
      </c>
      <c r="D27" s="1">
        <f t="shared" si="6"/>
        <v>1.0000000000000852E-3</v>
      </c>
      <c r="E27">
        <f>D27*B27</f>
        <v>3.2000000000002728E-2</v>
      </c>
      <c r="F27">
        <f t="shared" si="0"/>
        <v>83.046768999999856</v>
      </c>
      <c r="G27">
        <f>F27*D27</f>
        <v>8.3046769000006931E-2</v>
      </c>
      <c r="H27">
        <f t="shared" si="4"/>
        <v>3.0359368542784211E-2</v>
      </c>
      <c r="J27">
        <f t="shared" si="5"/>
        <v>17</v>
      </c>
      <c r="K27">
        <f t="shared" si="1"/>
        <v>9.3702429882333315E-6</v>
      </c>
      <c r="L27">
        <f t="shared" si="2"/>
        <v>1.1468467313410818E-2</v>
      </c>
      <c r="M27">
        <f t="shared" si="2"/>
        <v>4.0334020656938592E-2</v>
      </c>
    </row>
    <row r="28" spans="1:13" x14ac:dyDescent="0.2">
      <c r="A28">
        <f t="shared" si="3"/>
        <v>33.5</v>
      </c>
      <c r="B28">
        <f t="shared" si="3"/>
        <v>33</v>
      </c>
      <c r="C28">
        <v>100</v>
      </c>
      <c r="D28" s="1">
        <f t="shared" si="6"/>
        <v>9.9999999999994321E-4</v>
      </c>
      <c r="E28">
        <f>D28*B28</f>
        <v>3.2999999999998128E-2</v>
      </c>
      <c r="F28">
        <f t="shared" si="0"/>
        <v>102.27276899999984</v>
      </c>
      <c r="G28">
        <f>F28*D28</f>
        <v>0.10227276899999403</v>
      </c>
      <c r="H28">
        <f t="shared" si="4"/>
        <v>7.1720757179790364E-3</v>
      </c>
      <c r="J28">
        <f t="shared" si="5"/>
        <v>18</v>
      </c>
      <c r="K28">
        <f t="shared" si="1"/>
        <v>2.3790965590702538E-4</v>
      </c>
      <c r="L28">
        <f t="shared" si="2"/>
        <v>2.574368335849413E-2</v>
      </c>
      <c r="M28">
        <f t="shared" si="2"/>
        <v>4.9369967618190132E-2</v>
      </c>
    </row>
    <row r="29" spans="1:13" x14ac:dyDescent="0.2">
      <c r="D29">
        <f>SUM(D10:D28)</f>
        <v>0.99999999999999989</v>
      </c>
      <c r="E29">
        <f>SUM(E10:E28)</f>
        <v>22.887000000000004</v>
      </c>
      <c r="F29">
        <f>SUM(E10:E28)/D29</f>
        <v>22.887000000000008</v>
      </c>
      <c r="G29">
        <f>SUM(G10:G28)/D29</f>
        <v>6.6622309999999976</v>
      </c>
      <c r="J29">
        <f t="shared" si="5"/>
        <v>19</v>
      </c>
      <c r="K29">
        <f t="shared" si="1"/>
        <v>3.3137756726148203E-3</v>
      </c>
      <c r="L29">
        <f t="shared" si="2"/>
        <v>4.9733433621865587E-2</v>
      </c>
      <c r="M29">
        <f t="shared" si="2"/>
        <v>5.8204596404338775E-2</v>
      </c>
    </row>
    <row r="30" spans="1:13" x14ac:dyDescent="0.2">
      <c r="F30" t="s">
        <v>5</v>
      </c>
      <c r="G30">
        <f>SQRT(G29)</f>
        <v>2.5811297913898086</v>
      </c>
      <c r="J30">
        <f t="shared" si="5"/>
        <v>20</v>
      </c>
      <c r="K30">
        <f t="shared" si="1"/>
        <v>2.5321181284548546E-2</v>
      </c>
      <c r="L30">
        <f t="shared" si="2"/>
        <v>8.2687270945689437E-2</v>
      </c>
      <c r="M30">
        <f t="shared" si="2"/>
        <v>6.6092904202993755E-2</v>
      </c>
    </row>
    <row r="31" spans="1:13" x14ac:dyDescent="0.2">
      <c r="G31" t="s">
        <v>8</v>
      </c>
      <c r="J31">
        <f t="shared" ref="J31:J50" si="11">J30+1</f>
        <v>21</v>
      </c>
      <c r="K31">
        <f t="shared" si="1"/>
        <v>0.10614380218436464</v>
      </c>
      <c r="L31">
        <f t="shared" si="2"/>
        <v>0.11831541406803481</v>
      </c>
      <c r="M31">
        <f t="shared" si="2"/>
        <v>7.2286217991134355E-2</v>
      </c>
    </row>
    <row r="32" spans="1:13" x14ac:dyDescent="0.2">
      <c r="J32">
        <f t="shared" si="11"/>
        <v>22</v>
      </c>
      <c r="K32">
        <f t="shared" si="1"/>
        <v>0.2440928954832888</v>
      </c>
      <c r="L32">
        <f>NORMDIST($J32,$L$7,L$9,FALSE)</f>
        <v>0.14569896028254145</v>
      </c>
      <c r="M32">
        <f>NORMDIST($J32,$L$7,M$9,FALSE)</f>
        <v>7.6148137293352097E-2</v>
      </c>
    </row>
    <row r="33" spans="10:13" x14ac:dyDescent="0.2">
      <c r="J33">
        <f t="shared" si="11"/>
        <v>23</v>
      </c>
      <c r="K33">
        <f t="shared" ref="K33:M50" si="12">NORMDIST($J33,$L$7,K$9,FALSE)</f>
        <v>0.30793954128099388</v>
      </c>
      <c r="L33">
        <f t="shared" si="12"/>
        <v>0.15441306107120123</v>
      </c>
      <c r="M33">
        <f t="shared" si="12"/>
        <v>7.7262041476054741E-2</v>
      </c>
    </row>
    <row r="34" spans="10:13" x14ac:dyDescent="0.2">
      <c r="J34">
        <f t="shared" si="11"/>
        <v>24</v>
      </c>
      <c r="K34">
        <f t="shared" si="12"/>
        <v>0.21312068265663769</v>
      </c>
      <c r="L34">
        <f t="shared" si="12"/>
        <v>0.14083936798067065</v>
      </c>
      <c r="M34">
        <f t="shared" si="12"/>
        <v>7.5505082768552514E-2</v>
      </c>
    </row>
    <row r="35" spans="10:13" x14ac:dyDescent="0.2">
      <c r="J35">
        <f t="shared" si="11"/>
        <v>25</v>
      </c>
      <c r="K35">
        <f t="shared" si="12"/>
        <v>8.0916214954559057E-2</v>
      </c>
      <c r="L35">
        <f t="shared" si="12"/>
        <v>0.11055453384373223</v>
      </c>
      <c r="M35">
        <f t="shared" si="12"/>
        <v>7.1070490131309103E-2</v>
      </c>
    </row>
    <row r="36" spans="10:13" x14ac:dyDescent="0.2">
      <c r="J36">
        <f t="shared" si="11"/>
        <v>26</v>
      </c>
      <c r="K36">
        <f t="shared" si="12"/>
        <v>1.6853703177705109E-2</v>
      </c>
      <c r="L36">
        <f t="shared" si="12"/>
        <v>7.4686396013290607E-2</v>
      </c>
      <c r="M36">
        <f t="shared" si="12"/>
        <v>6.4432583742023347E-2</v>
      </c>
    </row>
    <row r="37" spans="10:13" x14ac:dyDescent="0.2">
      <c r="J37">
        <f t="shared" si="11"/>
        <v>27</v>
      </c>
      <c r="K37">
        <f t="shared" si="12"/>
        <v>1.9257723340628107E-3</v>
      </c>
      <c r="L37">
        <f t="shared" si="12"/>
        <v>4.3422907919399956E-2</v>
      </c>
      <c r="M37">
        <f t="shared" si="12"/>
        <v>5.6263260597470201E-2</v>
      </c>
    </row>
    <row r="38" spans="10:13" x14ac:dyDescent="0.2">
      <c r="J38">
        <f t="shared" si="11"/>
        <v>28</v>
      </c>
      <c r="K38">
        <f t="shared" si="12"/>
        <v>1.2071586933085443E-4</v>
      </c>
      <c r="L38">
        <f t="shared" si="12"/>
        <v>2.1727450011825508E-2</v>
      </c>
      <c r="M38">
        <f t="shared" si="12"/>
        <v>4.7320286016292123E-2</v>
      </c>
    </row>
    <row r="39" spans="10:13" x14ac:dyDescent="0.2">
      <c r="J39">
        <f t="shared" si="11"/>
        <v>29</v>
      </c>
      <c r="K39">
        <f t="shared" si="12"/>
        <v>4.1511995443869418E-6</v>
      </c>
      <c r="L39">
        <f t="shared" si="12"/>
        <v>9.3564493374985336E-3</v>
      </c>
      <c r="M39">
        <f t="shared" si="12"/>
        <v>3.8333011434202563E-2</v>
      </c>
    </row>
    <row r="40" spans="10:13" x14ac:dyDescent="0.2">
      <c r="J40">
        <f t="shared" si="11"/>
        <v>30</v>
      </c>
      <c r="K40">
        <f t="shared" si="12"/>
        <v>7.8312786016205182E-8</v>
      </c>
      <c r="L40">
        <f t="shared" si="12"/>
        <v>3.4675747867272881E-3</v>
      </c>
      <c r="M40">
        <f t="shared" si="12"/>
        <v>2.990898192015231E-2</v>
      </c>
    </row>
    <row r="41" spans="10:13" x14ac:dyDescent="0.2">
      <c r="J41">
        <f t="shared" si="11"/>
        <v>31</v>
      </c>
      <c r="K41">
        <f t="shared" si="12"/>
        <v>8.1047861402352095E-10</v>
      </c>
      <c r="L41">
        <f t="shared" si="12"/>
        <v>1.1059947304581938E-3</v>
      </c>
      <c r="M41">
        <f t="shared" si="12"/>
        <v>2.247674588132274E-2</v>
      </c>
    </row>
    <row r="42" spans="10:13" x14ac:dyDescent="0.2">
      <c r="J42">
        <f t="shared" si="11"/>
        <v>32</v>
      </c>
      <c r="K42">
        <f t="shared" si="12"/>
        <v>4.6015088918953401E-12</v>
      </c>
      <c r="L42">
        <f t="shared" si="12"/>
        <v>3.0359368542784209E-4</v>
      </c>
      <c r="M42">
        <f t="shared" si="12"/>
        <v>1.6269280789736613E-2</v>
      </c>
    </row>
    <row r="43" spans="10:13" x14ac:dyDescent="0.2">
      <c r="J43">
        <f t="shared" si="11"/>
        <v>33</v>
      </c>
      <c r="K43">
        <f t="shared" si="12"/>
        <v>1.4332065761729708E-14</v>
      </c>
      <c r="L43">
        <f t="shared" si="12"/>
        <v>7.1720757179790368E-5</v>
      </c>
      <c r="M43">
        <f t="shared" si="12"/>
        <v>1.1342437309741726E-2</v>
      </c>
    </row>
    <row r="44" spans="10:13" x14ac:dyDescent="0.2">
      <c r="J44">
        <f t="shared" si="11"/>
        <v>34</v>
      </c>
      <c r="K44">
        <f t="shared" si="12"/>
        <v>2.448877943247116E-17</v>
      </c>
      <c r="L44">
        <f t="shared" si="12"/>
        <v>1.4581743440666874E-5</v>
      </c>
      <c r="M44">
        <f t="shared" si="12"/>
        <v>7.616361241104758E-3</v>
      </c>
    </row>
    <row r="45" spans="10:13" x14ac:dyDescent="0.2">
      <c r="J45">
        <f t="shared" si="11"/>
        <v>35</v>
      </c>
      <c r="K45">
        <f t="shared" si="12"/>
        <v>2.2954894848301707E-20</v>
      </c>
      <c r="L45">
        <f t="shared" si="12"/>
        <v>2.5514466674921336E-6</v>
      </c>
      <c r="M45">
        <f t="shared" si="12"/>
        <v>4.9259703653268122E-3</v>
      </c>
    </row>
    <row r="46" spans="10:13" x14ac:dyDescent="0.2">
      <c r="J46">
        <f t="shared" si="11"/>
        <v>36</v>
      </c>
      <c r="K46">
        <f t="shared" si="12"/>
        <v>1.1804111320060931E-23</v>
      </c>
      <c r="L46">
        <f t="shared" si="12"/>
        <v>3.8421648272528089E-7</v>
      </c>
      <c r="M46">
        <f t="shared" si="12"/>
        <v>3.0685921456847327E-3</v>
      </c>
    </row>
    <row r="47" spans="10:13" x14ac:dyDescent="0.2">
      <c r="J47">
        <f t="shared" si="11"/>
        <v>37</v>
      </c>
      <c r="K47">
        <f t="shared" si="12"/>
        <v>3.329976020046375E-27</v>
      </c>
      <c r="L47">
        <f t="shared" si="12"/>
        <v>4.979410655940627E-8</v>
      </c>
      <c r="M47">
        <f t="shared" si="12"/>
        <v>1.8411520557615321E-3</v>
      </c>
    </row>
    <row r="48" spans="10:13" x14ac:dyDescent="0.2">
      <c r="J48">
        <f t="shared" si="11"/>
        <v>38</v>
      </c>
      <c r="K48">
        <f t="shared" si="12"/>
        <v>5.1534579451561966E-31</v>
      </c>
      <c r="L48">
        <f t="shared" si="12"/>
        <v>5.5538270568429715E-9</v>
      </c>
      <c r="M48">
        <f t="shared" si="12"/>
        <v>1.0640039961786437E-3</v>
      </c>
    </row>
    <row r="49" spans="10:20" x14ac:dyDescent="0.2">
      <c r="J49">
        <f t="shared" si="11"/>
        <v>39</v>
      </c>
      <c r="K49">
        <f t="shared" si="12"/>
        <v>4.3752833851750827E-35</v>
      </c>
      <c r="L49">
        <f t="shared" si="12"/>
        <v>5.3311292846301018E-10</v>
      </c>
      <c r="M49">
        <f t="shared" si="12"/>
        <v>5.9224305246978319E-4</v>
      </c>
    </row>
    <row r="50" spans="10:20" x14ac:dyDescent="0.2">
      <c r="J50">
        <f t="shared" si="11"/>
        <v>40</v>
      </c>
      <c r="K50">
        <f t="shared" si="12"/>
        <v>2.0378089206210619E-39</v>
      </c>
      <c r="L50">
        <f t="shared" si="12"/>
        <v>4.404113802276902E-11</v>
      </c>
      <c r="M50">
        <f t="shared" si="12"/>
        <v>3.175117519055654E-4</v>
      </c>
    </row>
    <row r="57" spans="10:20" x14ac:dyDescent="0.2">
      <c r="R57" t="s">
        <v>15</v>
      </c>
      <c r="T57" t="s">
        <v>16</v>
      </c>
    </row>
  </sheetData>
  <phoneticPr fontId="1" type="noConversion"/>
  <pageMargins left="0.75" right="0.75" top="1" bottom="1" header="0.5" footer="0.5"/>
  <pageSetup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2013-07-15T20:33:43Z</cp:lastPrinted>
  <dcterms:created xsi:type="dcterms:W3CDTF">2011-06-03T01:14:10Z</dcterms:created>
  <dcterms:modified xsi:type="dcterms:W3CDTF">2013-07-15T21:06:20Z</dcterms:modified>
</cp:coreProperties>
</file>